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영진(2021년)\2급\2급 엑셀파일(최종)\함수사전\"/>
    </mc:Choice>
  </mc:AlternateContent>
  <bookViews>
    <workbookView xWindow="0" yWindow="0" windowWidth="27870" windowHeight="12870" tabRatio="923"/>
  </bookViews>
  <sheets>
    <sheet name="AVERAGE1(예제)" sheetId="1" r:id="rId1"/>
    <sheet name="AVERAGE1(결과)" sheetId="2" r:id="rId2"/>
    <sheet name="AVERAGE2(예제)" sheetId="3" r:id="rId3"/>
    <sheet name="AVERAGE2(결과)" sheetId="4" r:id="rId4"/>
    <sheet name="AVERAGE3(예제)" sheetId="5" r:id="rId5"/>
    <sheet name="AVERAGE3(결과)" sheetId="6" r:id="rId6"/>
    <sheet name="AVERAGEA(예제)" sheetId="7" r:id="rId7"/>
    <sheet name="AVERAGEA(결과)" sheetId="8" r:id="rId8"/>
    <sheet name="MAX(예제)" sheetId="9" r:id="rId9"/>
    <sheet name="MAX(결과)" sheetId="10" r:id="rId10"/>
    <sheet name="MAX,MIN(예제)" sheetId="11" r:id="rId11"/>
    <sheet name="MAX,MIN(결과)" sheetId="12" r:id="rId12"/>
    <sheet name="LARGE(예제)" sheetId="13" r:id="rId13"/>
    <sheet name="LARGE(결과)" sheetId="14" r:id="rId14"/>
    <sheet name="SMALL(예제)" sheetId="15" r:id="rId15"/>
    <sheet name="SMALL(결과)" sheetId="16" r:id="rId16"/>
    <sheet name="RANK1(예제)" sheetId="17" r:id="rId17"/>
    <sheet name="RANK1(결과)" sheetId="18" r:id="rId18"/>
    <sheet name="RANK2(예제)" sheetId="19" r:id="rId19"/>
    <sheet name="RANK2(결과)" sheetId="20" r:id="rId20"/>
    <sheet name="VAR(예제)" sheetId="21" r:id="rId21"/>
    <sheet name="VAR(결과)" sheetId="22" r:id="rId22"/>
    <sheet name="STDEV(예제)" sheetId="23" r:id="rId23"/>
    <sheet name="STDEV(결과)" sheetId="24" r:id="rId24"/>
    <sheet name="COUNT1(예제)" sheetId="25" r:id="rId25"/>
    <sheet name="COUNT1(결과)" sheetId="26" r:id="rId26"/>
    <sheet name="COUNT2(예제)" sheetId="27" r:id="rId27"/>
    <sheet name="COUNT2(결과)" sheetId="28" r:id="rId28"/>
    <sheet name="COUNTA(예제)" sheetId="29" r:id="rId29"/>
    <sheet name="COUNTA(결과)" sheetId="30" r:id="rId30"/>
    <sheet name="COUNTBLANK1(예제)" sheetId="31" r:id="rId31"/>
    <sheet name="COUNTBLANK1(결과)" sheetId="32" r:id="rId32"/>
    <sheet name="COUNTBLANK2(예제)" sheetId="49" r:id="rId33"/>
    <sheet name="COUNTBLANK2(결과)" sheetId="50" r:id="rId34"/>
    <sheet name="COUNTIF1(예제)" sheetId="33" r:id="rId35"/>
    <sheet name="COUNTIF1(결과)" sheetId="34" r:id="rId36"/>
    <sheet name="COUNTIF2(예제)" sheetId="35" r:id="rId37"/>
    <sheet name="COUNTIF2(결과)" sheetId="36" r:id="rId38"/>
    <sheet name="COUNTIF3(예제)" sheetId="47" r:id="rId39"/>
    <sheet name="COUNTIF3(결과)" sheetId="48" r:id="rId40"/>
    <sheet name="MODE(예제)" sheetId="37" r:id="rId41"/>
    <sheet name="MODE(결과)" sheetId="38" r:id="rId42"/>
    <sheet name="AVERAGEIF(예제)" sheetId="39" r:id="rId43"/>
    <sheet name="AVERAGEIF(결과)" sheetId="40" r:id="rId44"/>
    <sheet name="AVERAGEIFS1(예제)" sheetId="41" r:id="rId45"/>
    <sheet name="AVERAGEIFS1(결과)" sheetId="42" r:id="rId46"/>
    <sheet name="AVERAGEIF2(예제)" sheetId="51" r:id="rId47"/>
    <sheet name="AVERAGEIF2(결과)" sheetId="52" r:id="rId48"/>
    <sheet name="COUNTIFS(예제)" sheetId="43" r:id="rId49"/>
    <sheet name="COUNTIFS(결과)" sheetId="44" r:id="rId50"/>
    <sheet name="MAXA(예제)" sheetId="45" r:id="rId51"/>
    <sheet name="MAXA(결과)" sheetId="46" r:id="rId5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" i="20" l="1"/>
  <c r="D5" i="20"/>
  <c r="D6" i="20"/>
  <c r="D7" i="20"/>
  <c r="D8" i="20"/>
  <c r="D9" i="20"/>
  <c r="D10" i="20"/>
  <c r="D11" i="20"/>
  <c r="D3" i="20"/>
  <c r="E4" i="18"/>
  <c r="E5" i="18"/>
  <c r="E6" i="18"/>
  <c r="E7" i="18"/>
  <c r="E8" i="18"/>
  <c r="E9" i="18"/>
  <c r="E3" i="18"/>
  <c r="E13" i="52" l="1"/>
  <c r="F13" i="50" l="1"/>
  <c r="F12" i="50"/>
  <c r="F11" i="50"/>
  <c r="F10" i="50"/>
  <c r="F9" i="50"/>
  <c r="F8" i="50"/>
  <c r="F7" i="50"/>
  <c r="F6" i="50"/>
  <c r="F5" i="50"/>
  <c r="F4" i="50"/>
  <c r="E12" i="48" l="1"/>
  <c r="E11" i="48"/>
  <c r="E10" i="48"/>
  <c r="E9" i="48"/>
  <c r="E8" i="48"/>
  <c r="E7" i="48"/>
  <c r="E6" i="48"/>
  <c r="E5" i="48"/>
  <c r="E4" i="48"/>
  <c r="E3" i="48"/>
  <c r="G5" i="46" l="1"/>
  <c r="G4" i="46"/>
  <c r="G3" i="46"/>
  <c r="D5" i="44"/>
  <c r="D12" i="42"/>
  <c r="C12" i="40"/>
  <c r="B12" i="40"/>
  <c r="D11" i="38"/>
  <c r="E11" i="36"/>
  <c r="E10" i="36"/>
  <c r="E9" i="36"/>
  <c r="E8" i="36"/>
  <c r="E7" i="36"/>
  <c r="E6" i="36"/>
  <c r="E5" i="36"/>
  <c r="E4" i="36"/>
  <c r="E3" i="36"/>
  <c r="D5" i="34"/>
  <c r="D11" i="32"/>
  <c r="C11" i="32"/>
  <c r="B11" i="32"/>
  <c r="C14" i="30"/>
  <c r="E13" i="28"/>
  <c r="E12" i="28"/>
  <c r="E11" i="28"/>
  <c r="E10" i="28"/>
  <c r="E9" i="28"/>
  <c r="E8" i="28"/>
  <c r="E7" i="28"/>
  <c r="E6" i="28"/>
  <c r="E5" i="28"/>
  <c r="E4" i="28"/>
  <c r="E3" i="28"/>
  <c r="E4" i="26"/>
  <c r="E9" i="24"/>
  <c r="D9" i="24"/>
  <c r="C9" i="24"/>
  <c r="B10" i="22"/>
  <c r="D10" i="16"/>
  <c r="C14" i="14"/>
  <c r="D9" i="12"/>
  <c r="C9" i="12"/>
  <c r="B9" i="12"/>
  <c r="E9" i="10"/>
  <c r="E8" i="10"/>
  <c r="E7" i="10"/>
  <c r="E6" i="10"/>
  <c r="E5" i="10"/>
  <c r="E4" i="10"/>
  <c r="E3" i="10"/>
  <c r="D11" i="10" s="1"/>
  <c r="E9" i="9"/>
  <c r="E8" i="9"/>
  <c r="E7" i="9"/>
  <c r="E6" i="9"/>
  <c r="E5" i="9"/>
  <c r="E4" i="9"/>
  <c r="E3" i="9"/>
  <c r="G5" i="8"/>
  <c r="G4" i="8"/>
  <c r="G3" i="8"/>
  <c r="E11" i="6"/>
  <c r="E10" i="6"/>
  <c r="E9" i="6"/>
  <c r="E8" i="6"/>
  <c r="E7" i="6"/>
  <c r="E6" i="6"/>
  <c r="E5" i="6"/>
  <c r="E4" i="6"/>
  <c r="E3" i="6"/>
  <c r="D9" i="4"/>
  <c r="D8" i="4"/>
  <c r="D7" i="4"/>
  <c r="D6" i="4"/>
  <c r="D5" i="4"/>
  <c r="D4" i="4"/>
  <c r="D3" i="4"/>
  <c r="D9" i="2"/>
  <c r="C9" i="2"/>
  <c r="B9" i="2"/>
</calcChain>
</file>

<file path=xl/sharedStrings.xml><?xml version="1.0" encoding="utf-8"?>
<sst xmlns="http://schemas.openxmlformats.org/spreadsheetml/2006/main" count="922" uniqueCount="607">
  <si>
    <t xml:space="preserve"> 연수 평가 결과</t>
    <phoneticPr fontId="4" type="noConversion"/>
  </si>
  <si>
    <t>성명</t>
    <phoneticPr fontId="4" type="noConversion"/>
  </si>
  <si>
    <t>교양</t>
    <phoneticPr fontId="4" type="noConversion"/>
  </si>
  <si>
    <t>영어</t>
    <phoneticPr fontId="4" type="noConversion"/>
  </si>
  <si>
    <t>컴퓨터</t>
    <phoneticPr fontId="4" type="noConversion"/>
  </si>
  <si>
    <t>안명희</t>
    <phoneticPr fontId="4" type="noConversion"/>
  </si>
  <si>
    <t>임전환</t>
    <phoneticPr fontId="4" type="noConversion"/>
  </si>
  <si>
    <t>김인혜</t>
    <phoneticPr fontId="4" type="noConversion"/>
  </si>
  <si>
    <t>박영희</t>
    <phoneticPr fontId="4" type="noConversion"/>
  </si>
  <si>
    <t>도남덕</t>
    <phoneticPr fontId="4" type="noConversion"/>
  </si>
  <si>
    <t>나남희</t>
    <phoneticPr fontId="4" type="noConversion"/>
  </si>
  <si>
    <t>평균</t>
    <phoneticPr fontId="4" type="noConversion"/>
  </si>
  <si>
    <t xml:space="preserve"> 연수 평가 결과</t>
    <phoneticPr fontId="4" type="noConversion"/>
  </si>
  <si>
    <t>성명</t>
    <phoneticPr fontId="4" type="noConversion"/>
  </si>
  <si>
    <t>교양</t>
    <phoneticPr fontId="4" type="noConversion"/>
  </si>
  <si>
    <t>영어</t>
    <phoneticPr fontId="4" type="noConversion"/>
  </si>
  <si>
    <t>컴퓨터</t>
    <phoneticPr fontId="4" type="noConversion"/>
  </si>
  <si>
    <t>안명희</t>
    <phoneticPr fontId="4" type="noConversion"/>
  </si>
  <si>
    <t>임전환</t>
    <phoneticPr fontId="4" type="noConversion"/>
  </si>
  <si>
    <t>김인혜</t>
    <phoneticPr fontId="4" type="noConversion"/>
  </si>
  <si>
    <t>박영희</t>
    <phoneticPr fontId="4" type="noConversion"/>
  </si>
  <si>
    <t>도남덕</t>
    <phoneticPr fontId="4" type="noConversion"/>
  </si>
  <si>
    <t>나남희</t>
    <phoneticPr fontId="4" type="noConversion"/>
  </si>
  <si>
    <t>개인별 영업 실적 현황</t>
    <phoneticPr fontId="4" type="noConversion"/>
  </si>
  <si>
    <t>영업소</t>
    <phoneticPr fontId="4" type="noConversion"/>
  </si>
  <si>
    <t>사원이름</t>
    <phoneticPr fontId="4" type="noConversion"/>
  </si>
  <si>
    <t>1월</t>
    <phoneticPr fontId="4" type="noConversion"/>
  </si>
  <si>
    <t>평가</t>
    <phoneticPr fontId="4" type="noConversion"/>
  </si>
  <si>
    <t>서울</t>
    <phoneticPr fontId="4" type="noConversion"/>
  </si>
  <si>
    <t>김정식</t>
    <phoneticPr fontId="4" type="noConversion"/>
  </si>
  <si>
    <t>경기</t>
    <phoneticPr fontId="4" type="noConversion"/>
  </si>
  <si>
    <t>박기수</t>
    <phoneticPr fontId="4" type="noConversion"/>
  </si>
  <si>
    <t>강원</t>
    <phoneticPr fontId="4" type="noConversion"/>
  </si>
  <si>
    <t>한송희</t>
    <phoneticPr fontId="4" type="noConversion"/>
  </si>
  <si>
    <t>충북</t>
    <phoneticPr fontId="4" type="noConversion"/>
  </si>
  <si>
    <t>장영철</t>
    <phoneticPr fontId="4" type="noConversion"/>
  </si>
  <si>
    <t>대구</t>
    <phoneticPr fontId="4" type="noConversion"/>
  </si>
  <si>
    <t>김만호</t>
    <phoneticPr fontId="4" type="noConversion"/>
  </si>
  <si>
    <t>경북</t>
    <phoneticPr fontId="4" type="noConversion"/>
  </si>
  <si>
    <t>최수정</t>
    <phoneticPr fontId="4" type="noConversion"/>
  </si>
  <si>
    <t>부산</t>
    <phoneticPr fontId="4" type="noConversion"/>
  </si>
  <si>
    <t>서용식</t>
    <phoneticPr fontId="4" type="noConversion"/>
  </si>
  <si>
    <t>개인별 영업 실적 현황</t>
    <phoneticPr fontId="4" type="noConversion"/>
  </si>
  <si>
    <t>영업소</t>
    <phoneticPr fontId="4" type="noConversion"/>
  </si>
  <si>
    <t>1월</t>
    <phoneticPr fontId="4" type="noConversion"/>
  </si>
  <si>
    <t>서울</t>
    <phoneticPr fontId="4" type="noConversion"/>
  </si>
  <si>
    <t>김정식</t>
    <phoneticPr fontId="4" type="noConversion"/>
  </si>
  <si>
    <t>경기</t>
    <phoneticPr fontId="4" type="noConversion"/>
  </si>
  <si>
    <t>박기수</t>
    <phoneticPr fontId="4" type="noConversion"/>
  </si>
  <si>
    <t>강원</t>
    <phoneticPr fontId="4" type="noConversion"/>
  </si>
  <si>
    <t>한송희</t>
    <phoneticPr fontId="4" type="noConversion"/>
  </si>
  <si>
    <t>장영철</t>
    <phoneticPr fontId="4" type="noConversion"/>
  </si>
  <si>
    <t>대구</t>
    <phoneticPr fontId="4" type="noConversion"/>
  </si>
  <si>
    <t>김만호</t>
    <phoneticPr fontId="4" type="noConversion"/>
  </si>
  <si>
    <t>경북</t>
    <phoneticPr fontId="4" type="noConversion"/>
  </si>
  <si>
    <t>최수정</t>
    <phoneticPr fontId="4" type="noConversion"/>
  </si>
  <si>
    <t>부산</t>
    <phoneticPr fontId="4" type="noConversion"/>
  </si>
  <si>
    <t>서용식</t>
    <phoneticPr fontId="4" type="noConversion"/>
  </si>
  <si>
    <t>입사 시험 성적</t>
    <phoneticPr fontId="4" type="noConversion"/>
  </si>
  <si>
    <t>성명</t>
    <phoneticPr fontId="4" type="noConversion"/>
  </si>
  <si>
    <t>서류전형</t>
    <phoneticPr fontId="4" type="noConversion"/>
  </si>
  <si>
    <t>필기</t>
    <phoneticPr fontId="4" type="noConversion"/>
  </si>
  <si>
    <t>면접</t>
    <phoneticPr fontId="4" type="noConversion"/>
  </si>
  <si>
    <t>결과</t>
    <phoneticPr fontId="4" type="noConversion"/>
  </si>
  <si>
    <t>안도해</t>
    <phoneticPr fontId="4" type="noConversion"/>
  </si>
  <si>
    <t>임지훈</t>
    <phoneticPr fontId="4" type="noConversion"/>
  </si>
  <si>
    <t>남성남</t>
    <phoneticPr fontId="4" type="noConversion"/>
  </si>
  <si>
    <t>오기자</t>
    <phoneticPr fontId="4" type="noConversion"/>
  </si>
  <si>
    <t>최현도</t>
    <phoneticPr fontId="4" type="noConversion"/>
  </si>
  <si>
    <t>김미해</t>
    <phoneticPr fontId="4" type="noConversion"/>
  </si>
  <si>
    <t>유덕철</t>
    <phoneticPr fontId="4" type="noConversion"/>
  </si>
  <si>
    <t>나도향</t>
    <phoneticPr fontId="4" type="noConversion"/>
  </si>
  <si>
    <t>태지우</t>
    <phoneticPr fontId="4" type="noConversion"/>
  </si>
  <si>
    <t>선발기준</t>
    <phoneticPr fontId="4" type="noConversion"/>
  </si>
  <si>
    <t>점수평균</t>
    <phoneticPr fontId="4" type="noConversion"/>
  </si>
  <si>
    <t>결과</t>
    <phoneticPr fontId="4" type="noConversion"/>
  </si>
  <si>
    <t>하</t>
    <phoneticPr fontId="4" type="noConversion"/>
  </si>
  <si>
    <t>중</t>
    <phoneticPr fontId="4" type="noConversion"/>
  </si>
  <si>
    <t>상</t>
    <phoneticPr fontId="4" type="noConversion"/>
  </si>
  <si>
    <t>입사 시험 성적</t>
    <phoneticPr fontId="4" type="noConversion"/>
  </si>
  <si>
    <t>필기</t>
    <phoneticPr fontId="4" type="noConversion"/>
  </si>
  <si>
    <t>면접</t>
    <phoneticPr fontId="4" type="noConversion"/>
  </si>
  <si>
    <t>결과</t>
    <phoneticPr fontId="4" type="noConversion"/>
  </si>
  <si>
    <t>임지훈</t>
    <phoneticPr fontId="4" type="noConversion"/>
  </si>
  <si>
    <t>남성남</t>
    <phoneticPr fontId="4" type="noConversion"/>
  </si>
  <si>
    <t>오기자</t>
    <phoneticPr fontId="4" type="noConversion"/>
  </si>
  <si>
    <t>최현도</t>
    <phoneticPr fontId="4" type="noConversion"/>
  </si>
  <si>
    <t>김미해</t>
    <phoneticPr fontId="4" type="noConversion"/>
  </si>
  <si>
    <t>유덕철</t>
    <phoneticPr fontId="4" type="noConversion"/>
  </si>
  <si>
    <t>나도향</t>
    <phoneticPr fontId="4" type="noConversion"/>
  </si>
  <si>
    <t>태지우</t>
    <phoneticPr fontId="4" type="noConversion"/>
  </si>
  <si>
    <t>선발기준</t>
    <phoneticPr fontId="4" type="noConversion"/>
  </si>
  <si>
    <t>점수평균</t>
    <phoneticPr fontId="4" type="noConversion"/>
  </si>
  <si>
    <t>결과</t>
    <phoneticPr fontId="4" type="noConversion"/>
  </si>
  <si>
    <t>하</t>
    <phoneticPr fontId="4" type="noConversion"/>
  </si>
  <si>
    <t>중</t>
    <phoneticPr fontId="4" type="noConversion"/>
  </si>
  <si>
    <t>상</t>
    <phoneticPr fontId="4" type="noConversion"/>
  </si>
  <si>
    <t xml:space="preserve">프로젝트-T 심사표 </t>
  </si>
  <si>
    <t>심사관</t>
    <phoneticPr fontId="4" type="noConversion"/>
  </si>
  <si>
    <t>1차평가</t>
    <phoneticPr fontId="4" type="noConversion"/>
  </si>
  <si>
    <t>2차평가</t>
  </si>
  <si>
    <t>3차평가</t>
  </si>
  <si>
    <t>4차평가</t>
  </si>
  <si>
    <t>5차평가</t>
  </si>
  <si>
    <t>평균값</t>
    <phoneticPr fontId="4" type="noConversion"/>
  </si>
  <si>
    <t>1심사관</t>
    <phoneticPr fontId="4" type="noConversion"/>
  </si>
  <si>
    <t>미실시</t>
    <phoneticPr fontId="4" type="noConversion"/>
  </si>
  <si>
    <t>2심사관</t>
  </si>
  <si>
    <t>중단</t>
    <phoneticPr fontId="4" type="noConversion"/>
  </si>
  <si>
    <t>3심사관</t>
  </si>
  <si>
    <t>심사관</t>
    <phoneticPr fontId="4" type="noConversion"/>
  </si>
  <si>
    <t>1차평가</t>
    <phoneticPr fontId="4" type="noConversion"/>
  </si>
  <si>
    <t>평균값</t>
    <phoneticPr fontId="4" type="noConversion"/>
  </si>
  <si>
    <t>1심사관</t>
    <phoneticPr fontId="4" type="noConversion"/>
  </si>
  <si>
    <t>미실시</t>
    <phoneticPr fontId="4" type="noConversion"/>
  </si>
  <si>
    <t>중단</t>
    <phoneticPr fontId="4" type="noConversion"/>
  </si>
  <si>
    <t>경진대회 성적 결과</t>
    <phoneticPr fontId="4" type="noConversion"/>
  </si>
  <si>
    <t>필기</t>
    <phoneticPr fontId="4" type="noConversion"/>
  </si>
  <si>
    <t>홈페이지</t>
    <phoneticPr fontId="4" type="noConversion"/>
  </si>
  <si>
    <t>검색</t>
    <phoneticPr fontId="4" type="noConversion"/>
  </si>
  <si>
    <t>총점</t>
    <phoneticPr fontId="4" type="noConversion"/>
  </si>
  <si>
    <t>이광수</t>
    <phoneticPr fontId="4" type="noConversion"/>
  </si>
  <si>
    <t>김동현</t>
    <phoneticPr fontId="4" type="noConversion"/>
  </si>
  <si>
    <t>이상한</t>
    <phoneticPr fontId="4" type="noConversion"/>
  </si>
  <si>
    <t>김정숙</t>
    <phoneticPr fontId="4" type="noConversion"/>
  </si>
  <si>
    <t>한현희</t>
    <phoneticPr fontId="4" type="noConversion"/>
  </si>
  <si>
    <t>정상두</t>
    <phoneticPr fontId="4" type="noConversion"/>
  </si>
  <si>
    <t>황석영</t>
    <phoneticPr fontId="4" type="noConversion"/>
  </si>
  <si>
    <t>최고점수</t>
    <phoneticPr fontId="4" type="noConversion"/>
  </si>
  <si>
    <t>경진대회 성적 결과</t>
    <phoneticPr fontId="4" type="noConversion"/>
  </si>
  <si>
    <t>성명</t>
    <phoneticPr fontId="4" type="noConversion"/>
  </si>
  <si>
    <t>필기</t>
    <phoneticPr fontId="4" type="noConversion"/>
  </si>
  <si>
    <t>홈페이지</t>
    <phoneticPr fontId="4" type="noConversion"/>
  </si>
  <si>
    <t>검색</t>
    <phoneticPr fontId="4" type="noConversion"/>
  </si>
  <si>
    <t>총점</t>
    <phoneticPr fontId="4" type="noConversion"/>
  </si>
  <si>
    <t>이광수</t>
    <phoneticPr fontId="4" type="noConversion"/>
  </si>
  <si>
    <t>이상한</t>
    <phoneticPr fontId="4" type="noConversion"/>
  </si>
  <si>
    <t>김정숙</t>
    <phoneticPr fontId="4" type="noConversion"/>
  </si>
  <si>
    <t>한현희</t>
    <phoneticPr fontId="4" type="noConversion"/>
  </si>
  <si>
    <t>정상두</t>
    <phoneticPr fontId="4" type="noConversion"/>
  </si>
  <si>
    <t>황석영</t>
    <phoneticPr fontId="4" type="noConversion"/>
  </si>
  <si>
    <t>최고점수</t>
    <phoneticPr fontId="4" type="noConversion"/>
  </si>
  <si>
    <t>연수 성적</t>
    <phoneticPr fontId="4" type="noConversion"/>
  </si>
  <si>
    <t>사원명</t>
    <phoneticPr fontId="4" type="noConversion"/>
  </si>
  <si>
    <t>상담개론</t>
    <phoneticPr fontId="4" type="noConversion"/>
  </si>
  <si>
    <t>영업실습</t>
    <phoneticPr fontId="4" type="noConversion"/>
  </si>
  <si>
    <t>어학</t>
    <phoneticPr fontId="4" type="noConversion"/>
  </si>
  <si>
    <t>김덕우</t>
    <phoneticPr fontId="4" type="noConversion"/>
  </si>
  <si>
    <t>남효수</t>
    <phoneticPr fontId="4" type="noConversion"/>
  </si>
  <si>
    <t>정지용</t>
    <phoneticPr fontId="4" type="noConversion"/>
  </si>
  <si>
    <t>탁호영</t>
    <phoneticPr fontId="4" type="noConversion"/>
  </si>
  <si>
    <t>구연아</t>
    <phoneticPr fontId="4" type="noConversion"/>
  </si>
  <si>
    <t>김미나</t>
    <phoneticPr fontId="4" type="noConversion"/>
  </si>
  <si>
    <t>점수차이</t>
    <phoneticPr fontId="4" type="noConversion"/>
  </si>
  <si>
    <t>연수 성적</t>
    <phoneticPr fontId="4" type="noConversion"/>
  </si>
  <si>
    <t>사원명</t>
    <phoneticPr fontId="4" type="noConversion"/>
  </si>
  <si>
    <t>영업실습</t>
    <phoneticPr fontId="4" type="noConversion"/>
  </si>
  <si>
    <t>어학</t>
    <phoneticPr fontId="4" type="noConversion"/>
  </si>
  <si>
    <t>남효수</t>
    <phoneticPr fontId="4" type="noConversion"/>
  </si>
  <si>
    <t>정지용</t>
    <phoneticPr fontId="4" type="noConversion"/>
  </si>
  <si>
    <t>탁호영</t>
    <phoneticPr fontId="4" type="noConversion"/>
  </si>
  <si>
    <t>김미나</t>
    <phoneticPr fontId="4" type="noConversion"/>
  </si>
  <si>
    <t>점수차이</t>
    <phoneticPr fontId="4" type="noConversion"/>
  </si>
  <si>
    <t>회원별 콘도 이용일수</t>
    <phoneticPr fontId="4" type="noConversion"/>
  </si>
  <si>
    <t>지역명</t>
    <phoneticPr fontId="4" type="noConversion"/>
  </si>
  <si>
    <t>이용일수</t>
    <phoneticPr fontId="4" type="noConversion"/>
  </si>
  <si>
    <t>회원이름</t>
    <phoneticPr fontId="4" type="noConversion"/>
  </si>
  <si>
    <t>분류</t>
    <phoneticPr fontId="4" type="noConversion"/>
  </si>
  <si>
    <t>서울</t>
    <phoneticPr fontId="4" type="noConversion"/>
  </si>
  <si>
    <t>서현순</t>
    <phoneticPr fontId="4" type="noConversion"/>
  </si>
  <si>
    <t>특별회원</t>
    <phoneticPr fontId="4" type="noConversion"/>
  </si>
  <si>
    <t>제주</t>
    <phoneticPr fontId="4" type="noConversion"/>
  </si>
  <si>
    <t>하지훈</t>
    <phoneticPr fontId="4" type="noConversion"/>
  </si>
  <si>
    <t>일반회원</t>
    <phoneticPr fontId="4" type="noConversion"/>
  </si>
  <si>
    <t>서울</t>
    <phoneticPr fontId="4" type="noConversion"/>
  </si>
  <si>
    <t>안동수</t>
    <phoneticPr fontId="4" type="noConversion"/>
  </si>
  <si>
    <t>특별회원</t>
  </si>
  <si>
    <t>김갑철</t>
    <phoneticPr fontId="4" type="noConversion"/>
  </si>
  <si>
    <t>제주</t>
    <phoneticPr fontId="4" type="noConversion"/>
  </si>
  <si>
    <t>사랑해</t>
    <phoneticPr fontId="4" type="noConversion"/>
  </si>
  <si>
    <t>현금보</t>
    <phoneticPr fontId="4" type="noConversion"/>
  </si>
  <si>
    <t>특별회원</t>
    <phoneticPr fontId="4" type="noConversion"/>
  </si>
  <si>
    <t>김인철</t>
    <phoneticPr fontId="4" type="noConversion"/>
  </si>
  <si>
    <t>일반회원</t>
  </si>
  <si>
    <t>유인국</t>
    <phoneticPr fontId="4" type="noConversion"/>
  </si>
  <si>
    <t>서수남</t>
    <phoneticPr fontId="4" type="noConversion"/>
  </si>
  <si>
    <t>고객명</t>
    <phoneticPr fontId="4" type="noConversion"/>
  </si>
  <si>
    <t>회원별 콘도 이용일수</t>
    <phoneticPr fontId="4" type="noConversion"/>
  </si>
  <si>
    <t>지역명</t>
    <phoneticPr fontId="4" type="noConversion"/>
  </si>
  <si>
    <t>이용일수</t>
    <phoneticPr fontId="4" type="noConversion"/>
  </si>
  <si>
    <t>회원이름</t>
    <phoneticPr fontId="4" type="noConversion"/>
  </si>
  <si>
    <t>분류</t>
    <phoneticPr fontId="4" type="noConversion"/>
  </si>
  <si>
    <t>서울</t>
    <phoneticPr fontId="4" type="noConversion"/>
  </si>
  <si>
    <t>서현순</t>
    <phoneticPr fontId="4" type="noConversion"/>
  </si>
  <si>
    <t>특별회원</t>
    <phoneticPr fontId="4" type="noConversion"/>
  </si>
  <si>
    <t>하지훈</t>
    <phoneticPr fontId="4" type="noConversion"/>
  </si>
  <si>
    <t>안동수</t>
    <phoneticPr fontId="4" type="noConversion"/>
  </si>
  <si>
    <t>서울</t>
    <phoneticPr fontId="4" type="noConversion"/>
  </si>
  <si>
    <t>일반회원</t>
    <phoneticPr fontId="4" type="noConversion"/>
  </si>
  <si>
    <t>사랑해</t>
    <phoneticPr fontId="4" type="noConversion"/>
  </si>
  <si>
    <t>제주</t>
    <phoneticPr fontId="4" type="noConversion"/>
  </si>
  <si>
    <t>현금보</t>
    <phoneticPr fontId="4" type="noConversion"/>
  </si>
  <si>
    <t>특별회원</t>
    <phoneticPr fontId="4" type="noConversion"/>
  </si>
  <si>
    <t>김인철</t>
    <phoneticPr fontId="4" type="noConversion"/>
  </si>
  <si>
    <t>서수남</t>
    <phoneticPr fontId="4" type="noConversion"/>
  </si>
  <si>
    <t>고객명</t>
    <phoneticPr fontId="4" type="noConversion"/>
  </si>
  <si>
    <t>1학기 성적</t>
  </si>
  <si>
    <t>어문</t>
    <phoneticPr fontId="4" type="noConversion"/>
  </si>
  <si>
    <t>수리탐구</t>
    <phoneticPr fontId="4" type="noConversion"/>
  </si>
  <si>
    <t>과학탐구</t>
    <phoneticPr fontId="4" type="noConversion"/>
  </si>
  <si>
    <t>전산</t>
    <phoneticPr fontId="4" type="noConversion"/>
  </si>
  <si>
    <t>고아라</t>
    <phoneticPr fontId="4" type="noConversion"/>
  </si>
  <si>
    <t>나영희</t>
    <phoneticPr fontId="4" type="noConversion"/>
  </si>
  <si>
    <t>박철수</t>
    <phoneticPr fontId="4" type="noConversion"/>
  </si>
  <si>
    <t>최순이</t>
    <phoneticPr fontId="4" type="noConversion"/>
  </si>
  <si>
    <t>점수차</t>
    <phoneticPr fontId="4" type="noConversion"/>
  </si>
  <si>
    <t>어문</t>
    <phoneticPr fontId="4" type="noConversion"/>
  </si>
  <si>
    <t>전산</t>
    <phoneticPr fontId="4" type="noConversion"/>
  </si>
  <si>
    <t>고아라</t>
    <phoneticPr fontId="4" type="noConversion"/>
  </si>
  <si>
    <t>기말고사 성적표</t>
    <phoneticPr fontId="4" type="noConversion"/>
  </si>
  <si>
    <t>학번</t>
    <phoneticPr fontId="4" type="noConversion"/>
  </si>
  <si>
    <t>출석</t>
    <phoneticPr fontId="4" type="noConversion"/>
  </si>
  <si>
    <t>중간</t>
    <phoneticPr fontId="4" type="noConversion"/>
  </si>
  <si>
    <t>기말</t>
    <phoneticPr fontId="4" type="noConversion"/>
  </si>
  <si>
    <t>기말고사 성적표</t>
    <phoneticPr fontId="4" type="noConversion"/>
  </si>
  <si>
    <t>출석</t>
    <phoneticPr fontId="4" type="noConversion"/>
  </si>
  <si>
    <t>중간</t>
    <phoneticPr fontId="4" type="noConversion"/>
  </si>
  <si>
    <t>기말</t>
    <phoneticPr fontId="4" type="noConversion"/>
  </si>
  <si>
    <t>평가</t>
    <phoneticPr fontId="4" type="noConversion"/>
  </si>
  <si>
    <t>1학년 신체검사표</t>
    <phoneticPr fontId="4" type="noConversion"/>
  </si>
  <si>
    <t>번호</t>
    <phoneticPr fontId="4" type="noConversion"/>
  </si>
  <si>
    <t>키</t>
    <phoneticPr fontId="4" type="noConversion"/>
  </si>
  <si>
    <t>배정자리</t>
    <phoneticPr fontId="4" type="noConversion"/>
  </si>
  <si>
    <t>오정선</t>
    <phoneticPr fontId="4" type="noConversion"/>
  </si>
  <si>
    <t>정현정</t>
    <phoneticPr fontId="4" type="noConversion"/>
  </si>
  <si>
    <t>김민정</t>
    <phoneticPr fontId="4" type="noConversion"/>
  </si>
  <si>
    <t>장혜련</t>
    <phoneticPr fontId="4" type="noConversion"/>
  </si>
  <si>
    <t>한시연</t>
    <phoneticPr fontId="4" type="noConversion"/>
  </si>
  <si>
    <t>도연탁</t>
    <phoneticPr fontId="4" type="noConversion"/>
  </si>
  <si>
    <t>연기정</t>
    <phoneticPr fontId="4" type="noConversion"/>
  </si>
  <si>
    <t>임덕영</t>
    <phoneticPr fontId="4" type="noConversion"/>
  </si>
  <si>
    <t>안남정</t>
    <phoneticPr fontId="4" type="noConversion"/>
  </si>
  <si>
    <t>좌석기준표</t>
    <phoneticPr fontId="4" type="noConversion"/>
  </si>
  <si>
    <t>키순위</t>
    <phoneticPr fontId="4" type="noConversion"/>
  </si>
  <si>
    <t>가열</t>
    <phoneticPr fontId="4" type="noConversion"/>
  </si>
  <si>
    <t>나열</t>
    <phoneticPr fontId="4" type="noConversion"/>
  </si>
  <si>
    <t>다열</t>
    <phoneticPr fontId="4" type="noConversion"/>
  </si>
  <si>
    <t>배정자리</t>
    <phoneticPr fontId="4" type="noConversion"/>
  </si>
  <si>
    <t>오정선</t>
    <phoneticPr fontId="4" type="noConversion"/>
  </si>
  <si>
    <t>정현정</t>
    <phoneticPr fontId="4" type="noConversion"/>
  </si>
  <si>
    <t>김민정</t>
    <phoneticPr fontId="4" type="noConversion"/>
  </si>
  <si>
    <t>장혜련</t>
    <phoneticPr fontId="4" type="noConversion"/>
  </si>
  <si>
    <t>한시연</t>
    <phoneticPr fontId="4" type="noConversion"/>
  </si>
  <si>
    <t>안남정</t>
    <phoneticPr fontId="4" type="noConversion"/>
  </si>
  <si>
    <t>가열</t>
    <phoneticPr fontId="4" type="noConversion"/>
  </si>
  <si>
    <t>신체현황</t>
    <phoneticPr fontId="4" type="noConversion"/>
  </si>
  <si>
    <t>김민수</t>
    <phoneticPr fontId="4" type="noConversion"/>
  </si>
  <si>
    <t>박정호</t>
    <phoneticPr fontId="4" type="noConversion"/>
  </si>
  <si>
    <t>심보미</t>
    <phoneticPr fontId="4" type="noConversion"/>
  </si>
  <si>
    <t>이용재</t>
    <phoneticPr fontId="4" type="noConversion"/>
  </si>
  <si>
    <t>정찬길</t>
    <phoneticPr fontId="4" type="noConversion"/>
  </si>
  <si>
    <t>최소현</t>
    <phoneticPr fontId="4" type="noConversion"/>
  </si>
  <si>
    <t>한송희</t>
    <phoneticPr fontId="4" type="noConversion"/>
  </si>
  <si>
    <t>분산</t>
    <phoneticPr fontId="4" type="noConversion"/>
  </si>
  <si>
    <t>키</t>
    <phoneticPr fontId="4" type="noConversion"/>
  </si>
  <si>
    <t>김민수</t>
    <phoneticPr fontId="4" type="noConversion"/>
  </si>
  <si>
    <t>박정호</t>
    <phoneticPr fontId="4" type="noConversion"/>
  </si>
  <si>
    <t>심보미</t>
    <phoneticPr fontId="4" type="noConversion"/>
  </si>
  <si>
    <t>이용재</t>
    <phoneticPr fontId="4" type="noConversion"/>
  </si>
  <si>
    <t>정찬길</t>
    <phoneticPr fontId="4" type="noConversion"/>
  </si>
  <si>
    <t>최소현</t>
    <phoneticPr fontId="4" type="noConversion"/>
  </si>
  <si>
    <t>한송희</t>
    <phoneticPr fontId="4" type="noConversion"/>
  </si>
  <si>
    <t>분산</t>
    <phoneticPr fontId="4" type="noConversion"/>
  </si>
  <si>
    <t>컴퓨터활용능력 인증 결과</t>
    <phoneticPr fontId="4" type="noConversion"/>
  </si>
  <si>
    <t>성명</t>
    <phoneticPr fontId="4" type="noConversion"/>
  </si>
  <si>
    <t>워드</t>
    <phoneticPr fontId="4" type="noConversion"/>
  </si>
  <si>
    <t>스프레드시트</t>
    <phoneticPr fontId="4" type="noConversion"/>
  </si>
  <si>
    <t>데이터베이스</t>
    <phoneticPr fontId="4" type="noConversion"/>
  </si>
  <si>
    <t>이상훈</t>
    <phoneticPr fontId="4" type="noConversion"/>
  </si>
  <si>
    <t>장도열</t>
    <phoneticPr fontId="4" type="noConversion"/>
  </si>
  <si>
    <t>강민정</t>
    <phoneticPr fontId="4" type="noConversion"/>
  </si>
  <si>
    <t>박성식</t>
    <phoneticPr fontId="4" type="noConversion"/>
  </si>
  <si>
    <t>최만해</t>
    <phoneticPr fontId="4" type="noConversion"/>
  </si>
  <si>
    <t>표준편차</t>
    <phoneticPr fontId="4" type="noConversion"/>
  </si>
  <si>
    <t>성명</t>
    <phoneticPr fontId="4" type="noConversion"/>
  </si>
  <si>
    <t>컴퓨터활용능력 인증 결과</t>
    <phoneticPr fontId="4" type="noConversion"/>
  </si>
  <si>
    <t>성명</t>
    <phoneticPr fontId="4" type="noConversion"/>
  </si>
  <si>
    <t>워드</t>
    <phoneticPr fontId="4" type="noConversion"/>
  </si>
  <si>
    <t>스프레드시트</t>
    <phoneticPr fontId="4" type="noConversion"/>
  </si>
  <si>
    <t>데이터베이스</t>
    <phoneticPr fontId="4" type="noConversion"/>
  </si>
  <si>
    <t>장도열</t>
    <phoneticPr fontId="4" type="noConversion"/>
  </si>
  <si>
    <t>강민정</t>
    <phoneticPr fontId="4" type="noConversion"/>
  </si>
  <si>
    <t>최만해</t>
    <phoneticPr fontId="4" type="noConversion"/>
  </si>
  <si>
    <t>표준편차</t>
    <phoneticPr fontId="4" type="noConversion"/>
  </si>
  <si>
    <t>영어 시험 점수</t>
    <phoneticPr fontId="4" type="noConversion"/>
  </si>
  <si>
    <t>이름</t>
    <phoneticPr fontId="4" type="noConversion"/>
  </si>
  <si>
    <t>영어점수</t>
    <phoneticPr fontId="4" type="noConversion"/>
  </si>
  <si>
    <t>응시 인원수</t>
    <phoneticPr fontId="4" type="noConversion"/>
  </si>
  <si>
    <t>강인월</t>
    <phoneticPr fontId="4" type="noConversion"/>
  </si>
  <si>
    <t>차영국</t>
    <phoneticPr fontId="4" type="noConversion"/>
  </si>
  <si>
    <t>이미자</t>
    <phoneticPr fontId="4" type="noConversion"/>
  </si>
  <si>
    <t>류장결</t>
    <phoneticPr fontId="4" type="noConversion"/>
  </si>
  <si>
    <t>송태영</t>
    <phoneticPr fontId="4" type="noConversion"/>
  </si>
  <si>
    <t>박상영</t>
    <phoneticPr fontId="4" type="noConversion"/>
  </si>
  <si>
    <t>최현구</t>
    <phoneticPr fontId="4" type="noConversion"/>
  </si>
  <si>
    <t>영어 시험 점수</t>
    <phoneticPr fontId="4" type="noConversion"/>
  </si>
  <si>
    <t>이름</t>
    <phoneticPr fontId="4" type="noConversion"/>
  </si>
  <si>
    <t>강인월</t>
    <phoneticPr fontId="4" type="noConversion"/>
  </si>
  <si>
    <t>차영국</t>
    <phoneticPr fontId="4" type="noConversion"/>
  </si>
  <si>
    <t>이미자</t>
    <phoneticPr fontId="4" type="noConversion"/>
  </si>
  <si>
    <t>류장결</t>
    <phoneticPr fontId="4" type="noConversion"/>
  </si>
  <si>
    <t>송태영</t>
    <phoneticPr fontId="4" type="noConversion"/>
  </si>
  <si>
    <t>박상영</t>
    <phoneticPr fontId="4" type="noConversion"/>
  </si>
  <si>
    <t>최현구</t>
    <phoneticPr fontId="4" type="noConversion"/>
  </si>
  <si>
    <t>방통대 시험 평가</t>
    <phoneticPr fontId="4" type="noConversion"/>
  </si>
  <si>
    <t>과제물</t>
    <phoneticPr fontId="4" type="noConversion"/>
  </si>
  <si>
    <t>중간</t>
    <phoneticPr fontId="4" type="noConversion"/>
  </si>
  <si>
    <t>기말</t>
    <phoneticPr fontId="4" type="noConversion"/>
  </si>
  <si>
    <t>평가</t>
    <phoneticPr fontId="4" type="noConversion"/>
  </si>
  <si>
    <t>이천소</t>
    <phoneticPr fontId="4" type="noConversion"/>
  </si>
  <si>
    <t>김주영</t>
    <phoneticPr fontId="4" type="noConversion"/>
  </si>
  <si>
    <t>박진영</t>
    <phoneticPr fontId="4" type="noConversion"/>
  </si>
  <si>
    <t>위청호</t>
    <phoneticPr fontId="4" type="noConversion"/>
  </si>
  <si>
    <t>이규병</t>
    <phoneticPr fontId="4" type="noConversion"/>
  </si>
  <si>
    <t>현진수</t>
    <phoneticPr fontId="4" type="noConversion"/>
  </si>
  <si>
    <t>송채영</t>
    <phoneticPr fontId="4" type="noConversion"/>
  </si>
  <si>
    <t>조기남</t>
    <phoneticPr fontId="4" type="noConversion"/>
  </si>
  <si>
    <t>황현남</t>
    <phoneticPr fontId="4" type="noConversion"/>
  </si>
  <si>
    <t>채진성</t>
    <phoneticPr fontId="4" type="noConversion"/>
  </si>
  <si>
    <t>박추영</t>
    <phoneticPr fontId="4" type="noConversion"/>
  </si>
  <si>
    <t>방통대 시험 평가</t>
    <phoneticPr fontId="4" type="noConversion"/>
  </si>
  <si>
    <t>과제물</t>
    <phoneticPr fontId="4" type="noConversion"/>
  </si>
  <si>
    <t>이천소</t>
    <phoneticPr fontId="4" type="noConversion"/>
  </si>
  <si>
    <t>김주영</t>
    <phoneticPr fontId="4" type="noConversion"/>
  </si>
  <si>
    <t>박진영</t>
    <phoneticPr fontId="4" type="noConversion"/>
  </si>
  <si>
    <t>위청호</t>
    <phoneticPr fontId="4" type="noConversion"/>
  </si>
  <si>
    <t>이규병</t>
    <phoneticPr fontId="4" type="noConversion"/>
  </si>
  <si>
    <t>현진수</t>
    <phoneticPr fontId="4" type="noConversion"/>
  </si>
  <si>
    <t>송채영</t>
    <phoneticPr fontId="4" type="noConversion"/>
  </si>
  <si>
    <t>조기남</t>
    <phoneticPr fontId="4" type="noConversion"/>
  </si>
  <si>
    <t>황현남</t>
    <phoneticPr fontId="4" type="noConversion"/>
  </si>
  <si>
    <t>채진성</t>
    <phoneticPr fontId="4" type="noConversion"/>
  </si>
  <si>
    <t>박추영</t>
    <phoneticPr fontId="4" type="noConversion"/>
  </si>
  <si>
    <t>방학 중 연수 참석 현황</t>
    <phoneticPr fontId="4" type="noConversion"/>
  </si>
  <si>
    <t>(결석표시 : X)</t>
    <phoneticPr fontId="4" type="noConversion"/>
  </si>
  <si>
    <t>1일차</t>
    <phoneticPr fontId="4" type="noConversion"/>
  </si>
  <si>
    <t>2일차</t>
    <phoneticPr fontId="4" type="noConversion"/>
  </si>
  <si>
    <t>3일차</t>
    <phoneticPr fontId="4" type="noConversion"/>
  </si>
  <si>
    <t>김성호</t>
    <phoneticPr fontId="4" type="noConversion"/>
  </si>
  <si>
    <t>X</t>
    <phoneticPr fontId="4" type="noConversion"/>
  </si>
  <si>
    <t>X</t>
    <phoneticPr fontId="4" type="noConversion"/>
  </si>
  <si>
    <t>고준명</t>
    <phoneticPr fontId="4" type="noConversion"/>
  </si>
  <si>
    <t>강길자</t>
    <phoneticPr fontId="4" type="noConversion"/>
  </si>
  <si>
    <t>공성수</t>
    <phoneticPr fontId="4" type="noConversion"/>
  </si>
  <si>
    <t>박달자</t>
    <phoneticPr fontId="4" type="noConversion"/>
  </si>
  <si>
    <t>X</t>
    <phoneticPr fontId="4" type="noConversion"/>
  </si>
  <si>
    <t>정성실</t>
    <phoneticPr fontId="4" type="noConversion"/>
  </si>
  <si>
    <t>태진영</t>
    <phoneticPr fontId="4" type="noConversion"/>
  </si>
  <si>
    <t>오수영</t>
    <phoneticPr fontId="4" type="noConversion"/>
  </si>
  <si>
    <t>장영순</t>
    <phoneticPr fontId="4" type="noConversion"/>
  </si>
  <si>
    <t xml:space="preserve">연수 기간 중 총결석 횟수 </t>
    <phoneticPr fontId="4" type="noConversion"/>
  </si>
  <si>
    <t>방학 중 연수 참석 현황</t>
    <phoneticPr fontId="4" type="noConversion"/>
  </si>
  <si>
    <t>(결석표시 : X)</t>
    <phoneticPr fontId="4" type="noConversion"/>
  </si>
  <si>
    <t>1일차</t>
    <phoneticPr fontId="4" type="noConversion"/>
  </si>
  <si>
    <t>2일차</t>
    <phoneticPr fontId="4" type="noConversion"/>
  </si>
  <si>
    <t>3일차</t>
    <phoneticPr fontId="4" type="noConversion"/>
  </si>
  <si>
    <t>김성호</t>
    <phoneticPr fontId="4" type="noConversion"/>
  </si>
  <si>
    <t>고준명</t>
    <phoneticPr fontId="4" type="noConversion"/>
  </si>
  <si>
    <t>강길자</t>
    <phoneticPr fontId="4" type="noConversion"/>
  </si>
  <si>
    <t>공성수</t>
    <phoneticPr fontId="4" type="noConversion"/>
  </si>
  <si>
    <t>박달자</t>
    <phoneticPr fontId="4" type="noConversion"/>
  </si>
  <si>
    <t>태진영</t>
    <phoneticPr fontId="4" type="noConversion"/>
  </si>
  <si>
    <t>장영순</t>
    <phoneticPr fontId="4" type="noConversion"/>
  </si>
  <si>
    <t xml:space="preserve">연수 기간 중 총결석 횟수 </t>
    <phoneticPr fontId="4" type="noConversion"/>
  </si>
  <si>
    <t>대금 납부 현황</t>
  </si>
  <si>
    <t>공통 필수</t>
    <phoneticPr fontId="4" type="noConversion"/>
  </si>
  <si>
    <t>전공필수</t>
    <phoneticPr fontId="4" type="noConversion"/>
  </si>
  <si>
    <t>전공선택</t>
    <phoneticPr fontId="4" type="noConversion"/>
  </si>
  <si>
    <t>어동철</t>
    <phoneticPr fontId="4" type="noConversion"/>
  </si>
  <si>
    <t>O</t>
    <phoneticPr fontId="4" type="noConversion"/>
  </si>
  <si>
    <t>인당수</t>
    <phoneticPr fontId="4" type="noConversion"/>
  </si>
  <si>
    <t>기형도</t>
    <phoneticPr fontId="4" type="noConversion"/>
  </si>
  <si>
    <t>O</t>
    <phoneticPr fontId="4" type="noConversion"/>
  </si>
  <si>
    <t>O</t>
    <phoneticPr fontId="4" type="noConversion"/>
  </si>
  <si>
    <t>안지만</t>
    <phoneticPr fontId="4" type="noConversion"/>
  </si>
  <si>
    <t>신호연</t>
    <phoneticPr fontId="4" type="noConversion"/>
  </si>
  <si>
    <t>윤동훈</t>
    <phoneticPr fontId="4" type="noConversion"/>
  </si>
  <si>
    <t>임미영</t>
    <phoneticPr fontId="4" type="noConversion"/>
  </si>
  <si>
    <t>구대성</t>
    <phoneticPr fontId="4" type="noConversion"/>
  </si>
  <si>
    <t>미납자수</t>
    <phoneticPr fontId="4" type="noConversion"/>
  </si>
  <si>
    <t>성명</t>
    <phoneticPr fontId="4" type="noConversion"/>
  </si>
  <si>
    <t>공통 필수</t>
    <phoneticPr fontId="4" type="noConversion"/>
  </si>
  <si>
    <t>전공필수</t>
    <phoneticPr fontId="4" type="noConversion"/>
  </si>
  <si>
    <t>전공선택</t>
    <phoneticPr fontId="4" type="noConversion"/>
  </si>
  <si>
    <t>어동철</t>
    <phoneticPr fontId="4" type="noConversion"/>
  </si>
  <si>
    <t>O</t>
    <phoneticPr fontId="4" type="noConversion"/>
  </si>
  <si>
    <t>인당수</t>
    <phoneticPr fontId="4" type="noConversion"/>
  </si>
  <si>
    <t>O</t>
    <phoneticPr fontId="4" type="noConversion"/>
  </si>
  <si>
    <t>기형도</t>
    <phoneticPr fontId="4" type="noConversion"/>
  </si>
  <si>
    <t>안지만</t>
    <phoneticPr fontId="4" type="noConversion"/>
  </si>
  <si>
    <t>신호연</t>
    <phoneticPr fontId="4" type="noConversion"/>
  </si>
  <si>
    <t>윤동훈</t>
    <phoneticPr fontId="4" type="noConversion"/>
  </si>
  <si>
    <t>구대성</t>
    <phoneticPr fontId="4" type="noConversion"/>
  </si>
  <si>
    <t>직원 근무 평가</t>
    <phoneticPr fontId="4" type="noConversion"/>
  </si>
  <si>
    <t>입사일</t>
    <phoneticPr fontId="4" type="noConversion"/>
  </si>
  <si>
    <t>근무점수</t>
    <phoneticPr fontId="4" type="noConversion"/>
  </si>
  <si>
    <t>신정희</t>
    <phoneticPr fontId="4" type="noConversion"/>
  </si>
  <si>
    <t>70점대</t>
    <phoneticPr fontId="4" type="noConversion"/>
  </si>
  <si>
    <t>김용태</t>
    <phoneticPr fontId="4" type="noConversion"/>
  </si>
  <si>
    <t>김진영</t>
    <phoneticPr fontId="4" type="noConversion"/>
  </si>
  <si>
    <t>유현숙</t>
    <phoneticPr fontId="4" type="noConversion"/>
  </si>
  <si>
    <t>최정렬</t>
    <phoneticPr fontId="4" type="noConversion"/>
  </si>
  <si>
    <t>강창희</t>
    <phoneticPr fontId="4" type="noConversion"/>
  </si>
  <si>
    <t>천영주</t>
    <phoneticPr fontId="4" type="noConversion"/>
  </si>
  <si>
    <t>박인수</t>
    <phoneticPr fontId="4" type="noConversion"/>
  </si>
  <si>
    <t>직원 근무 평가</t>
    <phoneticPr fontId="4" type="noConversion"/>
  </si>
  <si>
    <t>입사일</t>
    <phoneticPr fontId="4" type="noConversion"/>
  </si>
  <si>
    <t>신정희</t>
    <phoneticPr fontId="4" type="noConversion"/>
  </si>
  <si>
    <t>70점대</t>
    <phoneticPr fontId="4" type="noConversion"/>
  </si>
  <si>
    <t>김진영</t>
    <phoneticPr fontId="4" type="noConversion"/>
  </si>
  <si>
    <t>최정렬</t>
    <phoneticPr fontId="4" type="noConversion"/>
  </si>
  <si>
    <t>강창희</t>
    <phoneticPr fontId="4" type="noConversion"/>
  </si>
  <si>
    <t>천영주</t>
    <phoneticPr fontId="4" type="noConversion"/>
  </si>
  <si>
    <t>박인수</t>
    <phoneticPr fontId="4" type="noConversion"/>
  </si>
  <si>
    <t xml:space="preserve">컴퓨터 활용 능력 시험 </t>
    <phoneticPr fontId="4" type="noConversion"/>
  </si>
  <si>
    <t>컴퓨터일반</t>
    <phoneticPr fontId="4" type="noConversion"/>
  </si>
  <si>
    <t>스프레드시트</t>
    <phoneticPr fontId="4" type="noConversion"/>
  </si>
  <si>
    <t>실기</t>
    <phoneticPr fontId="4" type="noConversion"/>
  </si>
  <si>
    <t>판정</t>
    <phoneticPr fontId="4" type="noConversion"/>
  </si>
  <si>
    <t>나영인</t>
    <phoneticPr fontId="4" type="noConversion"/>
  </si>
  <si>
    <t>김민탁</t>
    <phoneticPr fontId="4" type="noConversion"/>
  </si>
  <si>
    <t>연제식</t>
    <phoneticPr fontId="4" type="noConversion"/>
  </si>
  <si>
    <t>강철민</t>
    <phoneticPr fontId="4" type="noConversion"/>
  </si>
  <si>
    <t>소인영</t>
    <phoneticPr fontId="4" type="noConversion"/>
  </si>
  <si>
    <t>임인애</t>
    <phoneticPr fontId="4" type="noConversion"/>
  </si>
  <si>
    <t>보아라</t>
    <phoneticPr fontId="4" type="noConversion"/>
  </si>
  <si>
    <t>전보아</t>
    <phoneticPr fontId="4" type="noConversion"/>
  </si>
  <si>
    <t>성수진</t>
    <phoneticPr fontId="4" type="noConversion"/>
  </si>
  <si>
    <t xml:space="preserve">컴퓨터 활용 능력 시험 </t>
    <phoneticPr fontId="4" type="noConversion"/>
  </si>
  <si>
    <t>컴퓨터일반</t>
    <phoneticPr fontId="4" type="noConversion"/>
  </si>
  <si>
    <t>스프레드시트</t>
    <phoneticPr fontId="4" type="noConversion"/>
  </si>
  <si>
    <t>판정</t>
    <phoneticPr fontId="4" type="noConversion"/>
  </si>
  <si>
    <t>나영인</t>
    <phoneticPr fontId="4" type="noConversion"/>
  </si>
  <si>
    <t>소인영</t>
    <phoneticPr fontId="4" type="noConversion"/>
  </si>
  <si>
    <t>임인애</t>
    <phoneticPr fontId="4" type="noConversion"/>
  </si>
  <si>
    <t>보아라</t>
    <phoneticPr fontId="4" type="noConversion"/>
  </si>
  <si>
    <t>전보아</t>
    <phoneticPr fontId="4" type="noConversion"/>
  </si>
  <si>
    <t>성수진</t>
    <phoneticPr fontId="4" type="noConversion"/>
  </si>
  <si>
    <t>경기별 골인수</t>
  </si>
  <si>
    <t>구분</t>
    <phoneticPr fontId="4" type="noConversion"/>
  </si>
  <si>
    <t>잠실경기장</t>
    <phoneticPr fontId="4" type="noConversion"/>
  </si>
  <si>
    <t>수원경기장</t>
    <phoneticPr fontId="4" type="noConversion"/>
  </si>
  <si>
    <t>성남경기장</t>
    <phoneticPr fontId="4" type="noConversion"/>
  </si>
  <si>
    <t>제1경기</t>
    <phoneticPr fontId="4" type="noConversion"/>
  </si>
  <si>
    <t>제2경기</t>
  </si>
  <si>
    <t>제3경기</t>
  </si>
  <si>
    <t>제4경기</t>
  </si>
  <si>
    <t>제5경기</t>
  </si>
  <si>
    <t>최빈수</t>
    <phoneticPr fontId="4" type="noConversion"/>
  </si>
  <si>
    <t>구분</t>
    <phoneticPr fontId="4" type="noConversion"/>
  </si>
  <si>
    <t>제1경기</t>
    <phoneticPr fontId="4" type="noConversion"/>
  </si>
  <si>
    <t>이름</t>
    <phoneticPr fontId="4" type="noConversion"/>
  </si>
  <si>
    <t>중간</t>
    <phoneticPr fontId="4" type="noConversion"/>
  </si>
  <si>
    <t>이주아</t>
    <phoneticPr fontId="4" type="noConversion"/>
  </si>
  <si>
    <t>김민주</t>
    <phoneticPr fontId="4" type="noConversion"/>
  </si>
  <si>
    <t>박예준</t>
    <phoneticPr fontId="4" type="noConversion"/>
  </si>
  <si>
    <t>이재원</t>
    <phoneticPr fontId="4" type="noConversion"/>
  </si>
  <si>
    <t>최준수</t>
    <phoneticPr fontId="4" type="noConversion"/>
  </si>
  <si>
    <t>강진욱</t>
    <phoneticPr fontId="4" type="noConversion"/>
  </si>
  <si>
    <t>황환빈</t>
    <phoneticPr fontId="4" type="noConversion"/>
  </si>
  <si>
    <t>기말</t>
    <phoneticPr fontId="4" type="noConversion"/>
  </si>
  <si>
    <t>&gt;=8</t>
    <phoneticPr fontId="4" type="noConversion"/>
  </si>
  <si>
    <t>김민주</t>
    <phoneticPr fontId="4" type="noConversion"/>
  </si>
  <si>
    <t>박예준</t>
    <phoneticPr fontId="4" type="noConversion"/>
  </si>
  <si>
    <t>이재원</t>
    <phoneticPr fontId="4" type="noConversion"/>
  </si>
  <si>
    <t>최준수</t>
    <phoneticPr fontId="4" type="noConversion"/>
  </si>
  <si>
    <t>강진욱</t>
    <phoneticPr fontId="4" type="noConversion"/>
  </si>
  <si>
    <t>황환빈</t>
    <phoneticPr fontId="4" type="noConversion"/>
  </si>
  <si>
    <t>중간</t>
    <phoneticPr fontId="4" type="noConversion"/>
  </si>
  <si>
    <t>기말</t>
    <phoneticPr fontId="4" type="noConversion"/>
  </si>
  <si>
    <t>&gt;=8</t>
    <phoneticPr fontId="4" type="noConversion"/>
  </si>
  <si>
    <t>비만도 측정</t>
    <phoneticPr fontId="4" type="noConversion"/>
  </si>
  <si>
    <t>성명</t>
    <phoneticPr fontId="4" type="noConversion"/>
  </si>
  <si>
    <t>성별</t>
    <phoneticPr fontId="4" type="noConversion"/>
  </si>
  <si>
    <t>신장</t>
    <phoneticPr fontId="4" type="noConversion"/>
  </si>
  <si>
    <t>체중</t>
    <phoneticPr fontId="4" type="noConversion"/>
  </si>
  <si>
    <t>한장석</t>
    <phoneticPr fontId="4" type="noConversion"/>
  </si>
  <si>
    <t>남</t>
    <phoneticPr fontId="4" type="noConversion"/>
  </si>
  <si>
    <t>오명희</t>
    <phoneticPr fontId="4" type="noConversion"/>
  </si>
  <si>
    <t>여</t>
    <phoneticPr fontId="4" type="noConversion"/>
  </si>
  <si>
    <t>최철주</t>
    <phoneticPr fontId="4" type="noConversion"/>
  </si>
  <si>
    <t>남</t>
    <phoneticPr fontId="4" type="noConversion"/>
  </si>
  <si>
    <t>마준희</t>
    <phoneticPr fontId="4" type="noConversion"/>
  </si>
  <si>
    <t>권길수</t>
    <phoneticPr fontId="4" type="noConversion"/>
  </si>
  <si>
    <t>장도애</t>
    <phoneticPr fontId="4" type="noConversion"/>
  </si>
  <si>
    <t>여</t>
    <phoneticPr fontId="4" type="noConversion"/>
  </si>
  <si>
    <t>조서희</t>
    <phoneticPr fontId="4" type="noConversion"/>
  </si>
  <si>
    <t>여</t>
    <phoneticPr fontId="4" type="noConversion"/>
  </si>
  <si>
    <t>성별</t>
    <phoneticPr fontId="4" type="noConversion"/>
  </si>
  <si>
    <t>신장</t>
    <phoneticPr fontId="4" type="noConversion"/>
  </si>
  <si>
    <t>체중 평균</t>
    <phoneticPr fontId="4" type="noConversion"/>
  </si>
  <si>
    <t>남</t>
    <phoneticPr fontId="4" type="noConversion"/>
  </si>
  <si>
    <t>&gt;=170</t>
    <phoneticPr fontId="4" type="noConversion"/>
  </si>
  <si>
    <t>비만도 측정</t>
    <phoneticPr fontId="4" type="noConversion"/>
  </si>
  <si>
    <t>성명</t>
    <phoneticPr fontId="4" type="noConversion"/>
  </si>
  <si>
    <t>성별</t>
    <phoneticPr fontId="4" type="noConversion"/>
  </si>
  <si>
    <t>신장</t>
    <phoneticPr fontId="4" type="noConversion"/>
  </si>
  <si>
    <t>체중</t>
    <phoneticPr fontId="4" type="noConversion"/>
  </si>
  <si>
    <t>한장석</t>
    <phoneticPr fontId="4" type="noConversion"/>
  </si>
  <si>
    <t>오명희</t>
    <phoneticPr fontId="4" type="noConversion"/>
  </si>
  <si>
    <t>여</t>
    <phoneticPr fontId="4" type="noConversion"/>
  </si>
  <si>
    <t>최철주</t>
    <phoneticPr fontId="4" type="noConversion"/>
  </si>
  <si>
    <t>남</t>
    <phoneticPr fontId="4" type="noConversion"/>
  </si>
  <si>
    <t>마준희</t>
    <phoneticPr fontId="4" type="noConversion"/>
  </si>
  <si>
    <t>권길수</t>
    <phoneticPr fontId="4" type="noConversion"/>
  </si>
  <si>
    <t>장도애</t>
    <phoneticPr fontId="4" type="noConversion"/>
  </si>
  <si>
    <t>여</t>
    <phoneticPr fontId="4" type="noConversion"/>
  </si>
  <si>
    <t>조서희</t>
    <phoneticPr fontId="4" type="noConversion"/>
  </si>
  <si>
    <t>여</t>
    <phoneticPr fontId="4" type="noConversion"/>
  </si>
  <si>
    <t>신장</t>
    <phoneticPr fontId="4" type="noConversion"/>
  </si>
  <si>
    <t>체중 평균</t>
    <phoneticPr fontId="4" type="noConversion"/>
  </si>
  <si>
    <t>남</t>
    <phoneticPr fontId="4" type="noConversion"/>
  </si>
  <si>
    <t>&gt;=170</t>
    <phoneticPr fontId="4" type="noConversion"/>
  </si>
  <si>
    <t>신정희</t>
    <phoneticPr fontId="4" type="noConversion"/>
  </si>
  <si>
    <t>성명</t>
    <phoneticPr fontId="4" type="noConversion"/>
  </si>
  <si>
    <t>입사일</t>
    <phoneticPr fontId="4" type="noConversion"/>
  </si>
  <si>
    <t>근무점수</t>
    <phoneticPr fontId="4" type="noConversion"/>
  </si>
  <si>
    <t>박정호</t>
    <phoneticPr fontId="4" type="noConversion"/>
  </si>
  <si>
    <t>60점대</t>
    <phoneticPr fontId="4" type="noConversion"/>
  </si>
  <si>
    <t>김진영</t>
    <phoneticPr fontId="4" type="noConversion"/>
  </si>
  <si>
    <t>최정렬</t>
    <phoneticPr fontId="4" type="noConversion"/>
  </si>
  <si>
    <t>강창희</t>
    <phoneticPr fontId="4" type="noConversion"/>
  </si>
  <si>
    <t>천영주</t>
    <phoneticPr fontId="4" type="noConversion"/>
  </si>
  <si>
    <t>박인수</t>
    <phoneticPr fontId="4" type="noConversion"/>
  </si>
  <si>
    <t>박정호</t>
    <phoneticPr fontId="4" type="noConversion"/>
  </si>
  <si>
    <t>김용태</t>
    <phoneticPr fontId="4" type="noConversion"/>
  </si>
  <si>
    <t>유현숙</t>
    <phoneticPr fontId="4" type="noConversion"/>
  </si>
  <si>
    <t>강창희</t>
    <phoneticPr fontId="4" type="noConversion"/>
  </si>
  <si>
    <t>1차평가</t>
    <phoneticPr fontId="4" type="noConversion"/>
  </si>
  <si>
    <t>최대값</t>
    <phoneticPr fontId="4" type="noConversion"/>
  </si>
  <si>
    <t>1심사관</t>
    <phoneticPr fontId="4" type="noConversion"/>
  </si>
  <si>
    <t>중단</t>
    <phoneticPr fontId="4" type="noConversion"/>
  </si>
  <si>
    <t>오류</t>
    <phoneticPr fontId="4" type="noConversion"/>
  </si>
  <si>
    <t>1차평가</t>
    <phoneticPr fontId="4" type="noConversion"/>
  </si>
  <si>
    <t>최대값</t>
    <phoneticPr fontId="4" type="noConversion"/>
  </si>
  <si>
    <t>중단</t>
    <phoneticPr fontId="4" type="noConversion"/>
  </si>
  <si>
    <t>필기시험결과</t>
  </si>
  <si>
    <t>수험번호</t>
  </si>
  <si>
    <t>1과목</t>
  </si>
  <si>
    <t>2과목</t>
  </si>
  <si>
    <t>3과목</t>
  </si>
  <si>
    <t>합격여부</t>
  </si>
  <si>
    <t>J786001</t>
  </si>
  <si>
    <t>J786002</t>
  </si>
  <si>
    <t>J786003</t>
  </si>
  <si>
    <t>J786004</t>
  </si>
  <si>
    <t>J786005</t>
  </si>
  <si>
    <t>J786006</t>
  </si>
  <si>
    <t>J786007</t>
  </si>
  <si>
    <t>J786008</t>
  </si>
  <si>
    <t>J786009</t>
  </si>
  <si>
    <t>J786010</t>
  </si>
  <si>
    <t>교양강좌 이수현황</t>
    <phoneticPr fontId="3" type="noConversion"/>
  </si>
  <si>
    <t>학번</t>
    <phoneticPr fontId="3" type="noConversion"/>
  </si>
  <si>
    <t>출석</t>
    <phoneticPr fontId="3" type="noConversion"/>
  </si>
  <si>
    <t>이수여부</t>
    <phoneticPr fontId="3" type="noConversion"/>
  </si>
  <si>
    <t>1회차</t>
    <phoneticPr fontId="3" type="noConversion"/>
  </si>
  <si>
    <t>2회차</t>
  </si>
  <si>
    <t>3회차</t>
  </si>
  <si>
    <t>4회차</t>
  </si>
  <si>
    <t>O</t>
    <phoneticPr fontId="3" type="noConversion"/>
  </si>
  <si>
    <t>O</t>
    <phoneticPr fontId="3" type="noConversion"/>
  </si>
  <si>
    <t>O</t>
    <phoneticPr fontId="3" type="noConversion"/>
  </si>
  <si>
    <t>O</t>
    <phoneticPr fontId="3" type="noConversion"/>
  </si>
  <si>
    <t>O</t>
    <phoneticPr fontId="3" type="noConversion"/>
  </si>
  <si>
    <t>성과급 지급 현황</t>
    <phoneticPr fontId="3" type="noConversion"/>
  </si>
  <si>
    <t>성명</t>
    <phoneticPr fontId="3" type="noConversion"/>
  </si>
  <si>
    <t>성별</t>
    <phoneticPr fontId="3" type="noConversion"/>
  </si>
  <si>
    <t>직위</t>
    <phoneticPr fontId="3" type="noConversion"/>
  </si>
  <si>
    <t>호봉</t>
    <phoneticPr fontId="3" type="noConversion"/>
  </si>
  <si>
    <t>성과급</t>
    <phoneticPr fontId="3" type="noConversion"/>
  </si>
  <si>
    <t>고회식</t>
    <phoneticPr fontId="3" type="noConversion"/>
  </si>
  <si>
    <t>남</t>
    <phoneticPr fontId="3" type="noConversion"/>
  </si>
  <si>
    <t>과장</t>
    <phoneticPr fontId="3" type="noConversion"/>
  </si>
  <si>
    <t>조광희</t>
    <phoneticPr fontId="3" type="noConversion"/>
  </si>
  <si>
    <t>남</t>
    <phoneticPr fontId="3" type="noConversion"/>
  </si>
  <si>
    <t>대리</t>
    <phoneticPr fontId="3" type="noConversion"/>
  </si>
  <si>
    <t>이진녀</t>
    <phoneticPr fontId="3" type="noConversion"/>
  </si>
  <si>
    <t>여</t>
    <phoneticPr fontId="3" type="noConversion"/>
  </si>
  <si>
    <t>대리</t>
    <phoneticPr fontId="3" type="noConversion"/>
  </si>
  <si>
    <t>최중성</t>
    <phoneticPr fontId="3" type="noConversion"/>
  </si>
  <si>
    <t>남</t>
    <phoneticPr fontId="3" type="noConversion"/>
  </si>
  <si>
    <t>과장</t>
    <phoneticPr fontId="3" type="noConversion"/>
  </si>
  <si>
    <t>권지향</t>
    <phoneticPr fontId="3" type="noConversion"/>
  </si>
  <si>
    <t>여</t>
    <phoneticPr fontId="3" type="noConversion"/>
  </si>
  <si>
    <t>과장</t>
    <phoneticPr fontId="3" type="noConversion"/>
  </si>
  <si>
    <t>김영택</t>
    <phoneticPr fontId="3" type="noConversion"/>
  </si>
  <si>
    <t>남</t>
    <phoneticPr fontId="3" type="noConversion"/>
  </si>
  <si>
    <t>조정휴</t>
    <phoneticPr fontId="3" type="noConversion"/>
  </si>
  <si>
    <t>대리</t>
    <phoneticPr fontId="3" type="noConversion"/>
  </si>
  <si>
    <t>고인숙</t>
    <phoneticPr fontId="3" type="noConversion"/>
  </si>
  <si>
    <t>여</t>
    <phoneticPr fontId="3" type="noConversion"/>
  </si>
  <si>
    <t>변효정</t>
    <phoneticPr fontId="3" type="noConversion"/>
  </si>
  <si>
    <t>여</t>
    <phoneticPr fontId="3" type="noConversion"/>
  </si>
  <si>
    <t>대리</t>
    <phoneticPr fontId="3" type="noConversion"/>
  </si>
  <si>
    <t>정은경</t>
    <phoneticPr fontId="3" type="noConversion"/>
  </si>
  <si>
    <t>직위가 대리인 여사원 성과급 평균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</si>
</sst>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0.0"/>
  </numFmts>
  <fonts count="1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1"/>
      <color indexed="10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sz val="11"/>
      <color theme="1"/>
      <name val="맑은 고딕"/>
      <family val="2"/>
      <charset val="129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0"/>
    <xf numFmtId="0" fontId="12" fillId="0" borderId="0">
      <alignment vertical="center"/>
    </xf>
  </cellStyleXfs>
  <cellXfs count="75">
    <xf numFmtId="0" fontId="0" fillId="0" borderId="0" xfId="0">
      <alignment vertical="center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7" fillId="0" borderId="0" xfId="2" applyFont="1" applyFill="1" applyAlignment="1">
      <alignment horizontal="left" vertical="center"/>
    </xf>
    <xf numFmtId="0" fontId="5" fillId="0" borderId="0" xfId="2" applyFont="1" applyFill="1" applyAlignment="1">
      <alignment vertical="center"/>
    </xf>
    <xf numFmtId="0" fontId="2" fillId="0" borderId="0" xfId="2" applyFont="1" applyFill="1" applyAlignment="1">
      <alignment vertical="center"/>
    </xf>
    <xf numFmtId="0" fontId="2" fillId="0" borderId="1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3" fontId="2" fillId="0" borderId="1" xfId="2" applyNumberFormat="1" applyFont="1" applyFill="1" applyBorder="1" applyAlignment="1">
      <alignment vertical="center"/>
    </xf>
    <xf numFmtId="0" fontId="2" fillId="0" borderId="0" xfId="2" applyFont="1" applyFill="1" applyAlignment="1">
      <alignment horizontal="left" vertical="center"/>
    </xf>
    <xf numFmtId="0" fontId="2" fillId="0" borderId="1" xfId="2" applyNumberFormat="1" applyFont="1" applyFill="1" applyBorder="1" applyAlignment="1">
      <alignment horizontal="center" vertical="center"/>
    </xf>
    <xf numFmtId="0" fontId="2" fillId="0" borderId="0" xfId="2" applyFont="1" applyFill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right" vertical="center"/>
    </xf>
    <xf numFmtId="41" fontId="2" fillId="0" borderId="1" xfId="1" applyFont="1" applyFill="1" applyBorder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1" xfId="1" applyNumberFormat="1" applyFont="1" applyFill="1" applyBorder="1" applyAlignment="1">
      <alignment horizontal="right" vertical="center"/>
    </xf>
    <xf numFmtId="0" fontId="2" fillId="0" borderId="1" xfId="0" applyNumberFormat="1" applyFont="1" applyFill="1" applyBorder="1" applyAlignment="1">
      <alignment vertical="center"/>
    </xf>
    <xf numFmtId="2" fontId="2" fillId="0" borderId="1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2" fontId="2" fillId="0" borderId="1" xfId="2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5" fillId="2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vertical="center"/>
    </xf>
    <xf numFmtId="0" fontId="7" fillId="0" borderId="0" xfId="2" applyFont="1" applyFill="1" applyAlignment="1">
      <alignment vertical="center"/>
    </xf>
    <xf numFmtId="0" fontId="13" fillId="0" borderId="0" xfId="3" applyFont="1">
      <alignment vertical="center"/>
    </xf>
    <xf numFmtId="0" fontId="14" fillId="0" borderId="0" xfId="3" applyFont="1">
      <alignment vertical="center"/>
    </xf>
    <xf numFmtId="0" fontId="12" fillId="0" borderId="0" xfId="3">
      <alignment vertical="center"/>
    </xf>
    <xf numFmtId="0" fontId="12" fillId="0" borderId="0" xfId="3" quotePrefix="1">
      <alignment vertical="center"/>
    </xf>
    <xf numFmtId="0" fontId="12" fillId="0" borderId="1" xfId="3" applyFill="1" applyBorder="1" applyAlignment="1">
      <alignment horizontal="center" vertical="center"/>
    </xf>
    <xf numFmtId="0" fontId="12" fillId="0" borderId="1" xfId="3" applyBorder="1" applyAlignment="1">
      <alignment horizontal="center" vertical="center"/>
    </xf>
    <xf numFmtId="0" fontId="12" fillId="2" borderId="1" xfId="3" applyFill="1" applyBorder="1" applyAlignment="1">
      <alignment horizontal="center"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5" fillId="0" borderId="1" xfId="0" applyNumberFormat="1" applyFont="1" applyBorder="1" applyAlignment="1">
      <alignment horizontal="center" vertical="center"/>
    </xf>
    <xf numFmtId="0" fontId="15" fillId="0" borderId="1" xfId="1" applyNumberFormat="1" applyFont="1" applyBorder="1" applyAlignment="1">
      <alignment horizontal="center" vertical="center"/>
    </xf>
    <xf numFmtId="41" fontId="15" fillId="0" borderId="1" xfId="1" applyFont="1" applyBorder="1" applyAlignment="1">
      <alignment horizontal="center" vertical="center"/>
    </xf>
    <xf numFmtId="0" fontId="15" fillId="0" borderId="1" xfId="1" applyNumberFormat="1" applyFont="1" applyFill="1" applyBorder="1" applyAlignment="1">
      <alignment horizontal="center" vertical="center"/>
    </xf>
    <xf numFmtId="41" fontId="15" fillId="0" borderId="1" xfId="1" applyFont="1" applyFill="1" applyBorder="1" applyAlignment="1">
      <alignment horizontal="center" vertical="center"/>
    </xf>
    <xf numFmtId="0" fontId="2" fillId="0" borderId="2" xfId="2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</cellXfs>
  <cellStyles count="4">
    <cellStyle name="쉼표 [0]" xfId="1" builtinId="6"/>
    <cellStyle name="표준" xfId="0" builtinId="0"/>
    <cellStyle name="표준 2 2" xfId="3"/>
    <cellStyle name="표준_소책자(1급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/>
  </sheetViews>
  <sheetFormatPr defaultRowHeight="17"/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2" t="s">
        <v>5</v>
      </c>
      <c r="B3" s="2">
        <v>78</v>
      </c>
      <c r="C3" s="2">
        <v>56</v>
      </c>
      <c r="D3" s="2">
        <v>89</v>
      </c>
    </row>
    <row r="4" spans="1:4">
      <c r="A4" s="2" t="s">
        <v>6</v>
      </c>
      <c r="B4" s="2">
        <v>85</v>
      </c>
      <c r="C4" s="2">
        <v>67</v>
      </c>
      <c r="D4" s="2">
        <v>88</v>
      </c>
    </row>
    <row r="5" spans="1:4">
      <c r="A5" s="2" t="s">
        <v>7</v>
      </c>
      <c r="B5" s="2">
        <v>67</v>
      </c>
      <c r="C5" s="2">
        <v>97</v>
      </c>
      <c r="D5" s="2">
        <v>89</v>
      </c>
    </row>
    <row r="6" spans="1:4">
      <c r="A6" s="2" t="s">
        <v>8</v>
      </c>
      <c r="B6" s="2">
        <v>45</v>
      </c>
      <c r="C6" s="2">
        <v>78</v>
      </c>
      <c r="D6" s="2">
        <v>92</v>
      </c>
    </row>
    <row r="7" spans="1:4">
      <c r="A7" s="2" t="s">
        <v>9</v>
      </c>
      <c r="B7" s="2">
        <v>98</v>
      </c>
      <c r="C7" s="2">
        <v>89</v>
      </c>
      <c r="D7" s="2">
        <v>45</v>
      </c>
    </row>
    <row r="8" spans="1:4">
      <c r="A8" s="2" t="s">
        <v>10</v>
      </c>
      <c r="B8" s="2">
        <v>100</v>
      </c>
      <c r="C8" s="2">
        <v>90</v>
      </c>
      <c r="D8" s="2">
        <v>98</v>
      </c>
    </row>
    <row r="9" spans="1:4">
      <c r="A9" s="3" t="s">
        <v>11</v>
      </c>
      <c r="B9" s="4"/>
      <c r="C9" s="4"/>
      <c r="D9" s="4"/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/>
  </sheetViews>
  <sheetFormatPr defaultRowHeight="17"/>
  <sheetData>
    <row r="1" spans="1:4">
      <c r="A1" s="1" t="s">
        <v>12</v>
      </c>
      <c r="B1" s="1"/>
      <c r="C1" s="1"/>
      <c r="D1" s="1"/>
    </row>
    <row r="2" spans="1:4">
      <c r="A2" s="2" t="s">
        <v>13</v>
      </c>
      <c r="B2" s="2" t="s">
        <v>14</v>
      </c>
      <c r="C2" s="2" t="s">
        <v>15</v>
      </c>
      <c r="D2" s="2" t="s">
        <v>16</v>
      </c>
    </row>
    <row r="3" spans="1:4">
      <c r="A3" s="2" t="s">
        <v>17</v>
      </c>
      <c r="B3" s="2">
        <v>78</v>
      </c>
      <c r="C3" s="2">
        <v>56</v>
      </c>
      <c r="D3" s="2">
        <v>89</v>
      </c>
    </row>
    <row r="4" spans="1:4">
      <c r="A4" s="2" t="s">
        <v>18</v>
      </c>
      <c r="B4" s="2">
        <v>85</v>
      </c>
      <c r="C4" s="2">
        <v>67</v>
      </c>
      <c r="D4" s="2">
        <v>88</v>
      </c>
    </row>
    <row r="5" spans="1:4">
      <c r="A5" s="2" t="s">
        <v>19</v>
      </c>
      <c r="B5" s="2">
        <v>67</v>
      </c>
      <c r="C5" s="2">
        <v>97</v>
      </c>
      <c r="D5" s="2">
        <v>89</v>
      </c>
    </row>
    <row r="6" spans="1:4">
      <c r="A6" s="2" t="s">
        <v>20</v>
      </c>
      <c r="B6" s="2">
        <v>45</v>
      </c>
      <c r="C6" s="2">
        <v>78</v>
      </c>
      <c r="D6" s="2">
        <v>92</v>
      </c>
    </row>
    <row r="7" spans="1:4">
      <c r="A7" s="2" t="s">
        <v>21</v>
      </c>
      <c r="B7" s="2">
        <v>98</v>
      </c>
      <c r="C7" s="2">
        <v>89</v>
      </c>
      <c r="D7" s="2">
        <v>45</v>
      </c>
    </row>
    <row r="8" spans="1:4">
      <c r="A8" s="2" t="s">
        <v>22</v>
      </c>
      <c r="B8" s="2">
        <v>100</v>
      </c>
      <c r="C8" s="2">
        <v>90</v>
      </c>
      <c r="D8" s="2">
        <v>98</v>
      </c>
    </row>
    <row r="9" spans="1:4">
      <c r="A9" s="3" t="s">
        <v>11</v>
      </c>
      <c r="B9" s="4">
        <f>AVERAGE(B3:B8)</f>
        <v>78.833333333333329</v>
      </c>
      <c r="C9" s="4">
        <f>AVERAGE(C3:C8)</f>
        <v>79.5</v>
      </c>
      <c r="D9" s="4">
        <f>AVERAGE(D3:D8)</f>
        <v>83.5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/>
  </sheetViews>
  <sheetFormatPr defaultRowHeight="17"/>
  <sheetData>
    <row r="1" spans="1:4">
      <c r="A1" s="5"/>
      <c r="B1" s="6" t="s">
        <v>23</v>
      </c>
      <c r="C1" s="7"/>
      <c r="D1" s="7"/>
    </row>
    <row r="2" spans="1:4">
      <c r="A2" s="8" t="s">
        <v>24</v>
      </c>
      <c r="B2" s="8" t="s">
        <v>25</v>
      </c>
      <c r="C2" s="8" t="s">
        <v>26</v>
      </c>
      <c r="D2" s="9" t="s">
        <v>27</v>
      </c>
    </row>
    <row r="3" spans="1:4">
      <c r="A3" s="8" t="s">
        <v>28</v>
      </c>
      <c r="B3" s="8" t="s">
        <v>29</v>
      </c>
      <c r="C3" s="10">
        <v>137000</v>
      </c>
      <c r="D3" s="8"/>
    </row>
    <row r="4" spans="1:4">
      <c r="A4" s="8" t="s">
        <v>30</v>
      </c>
      <c r="B4" s="8" t="s">
        <v>31</v>
      </c>
      <c r="C4" s="10">
        <v>78900</v>
      </c>
      <c r="D4" s="8"/>
    </row>
    <row r="5" spans="1:4">
      <c r="A5" s="8" t="s">
        <v>32</v>
      </c>
      <c r="B5" s="8" t="s">
        <v>33</v>
      </c>
      <c r="C5" s="10">
        <v>57900</v>
      </c>
      <c r="D5" s="8"/>
    </row>
    <row r="6" spans="1:4">
      <c r="A6" s="8" t="s">
        <v>34</v>
      </c>
      <c r="B6" s="8" t="s">
        <v>35</v>
      </c>
      <c r="C6" s="10">
        <v>103400</v>
      </c>
      <c r="D6" s="8"/>
    </row>
    <row r="7" spans="1:4">
      <c r="A7" s="8" t="s">
        <v>36</v>
      </c>
      <c r="B7" s="8" t="s">
        <v>37</v>
      </c>
      <c r="C7" s="10">
        <v>117800</v>
      </c>
      <c r="D7" s="8"/>
    </row>
    <row r="8" spans="1:4">
      <c r="A8" s="8" t="s">
        <v>38</v>
      </c>
      <c r="B8" s="8" t="s">
        <v>39</v>
      </c>
      <c r="C8" s="10">
        <v>78900</v>
      </c>
      <c r="D8" s="8"/>
    </row>
    <row r="9" spans="1:4">
      <c r="A9" s="8" t="s">
        <v>40</v>
      </c>
      <c r="B9" s="8" t="s">
        <v>41</v>
      </c>
      <c r="C9" s="10">
        <v>114000</v>
      </c>
      <c r="D9" s="8"/>
    </row>
  </sheetData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/>
  </sheetViews>
  <sheetFormatPr defaultRowHeight="17"/>
  <sheetData>
    <row r="1" spans="1:4">
      <c r="A1" s="5"/>
      <c r="B1" s="6" t="s">
        <v>42</v>
      </c>
      <c r="C1" s="7"/>
      <c r="D1" s="7"/>
    </row>
    <row r="2" spans="1:4">
      <c r="A2" s="8" t="s">
        <v>43</v>
      </c>
      <c r="B2" s="8" t="s">
        <v>25</v>
      </c>
      <c r="C2" s="8" t="s">
        <v>44</v>
      </c>
      <c r="D2" s="9" t="s">
        <v>27</v>
      </c>
    </row>
    <row r="3" spans="1:4">
      <c r="A3" s="8" t="s">
        <v>45</v>
      </c>
      <c r="B3" s="8" t="s">
        <v>46</v>
      </c>
      <c r="C3" s="10">
        <v>137000</v>
      </c>
      <c r="D3" s="8" t="str">
        <f>IF(C3&gt;=AVERAGE($C$3:$C$9),"우수","")</f>
        <v>우수</v>
      </c>
    </row>
    <row r="4" spans="1:4">
      <c r="A4" s="8" t="s">
        <v>47</v>
      </c>
      <c r="B4" s="8" t="s">
        <v>48</v>
      </c>
      <c r="C4" s="10">
        <v>78900</v>
      </c>
      <c r="D4" s="8" t="str">
        <f t="shared" ref="D4:D9" si="0">IF(C4&gt;=AVERAGE($C$3:$C$9),"우수","")</f>
        <v/>
      </c>
    </row>
    <row r="5" spans="1:4">
      <c r="A5" s="8" t="s">
        <v>49</v>
      </c>
      <c r="B5" s="8" t="s">
        <v>50</v>
      </c>
      <c r="C5" s="10">
        <v>57900</v>
      </c>
      <c r="D5" s="8" t="str">
        <f t="shared" si="0"/>
        <v/>
      </c>
    </row>
    <row r="6" spans="1:4">
      <c r="A6" s="8" t="s">
        <v>34</v>
      </c>
      <c r="B6" s="8" t="s">
        <v>51</v>
      </c>
      <c r="C6" s="10">
        <v>103400</v>
      </c>
      <c r="D6" s="8" t="str">
        <f t="shared" si="0"/>
        <v>우수</v>
      </c>
    </row>
    <row r="7" spans="1:4">
      <c r="A7" s="8" t="s">
        <v>52</v>
      </c>
      <c r="B7" s="8" t="s">
        <v>53</v>
      </c>
      <c r="C7" s="10">
        <v>117800</v>
      </c>
      <c r="D7" s="8" t="str">
        <f t="shared" si="0"/>
        <v>우수</v>
      </c>
    </row>
    <row r="8" spans="1:4">
      <c r="A8" s="8" t="s">
        <v>54</v>
      </c>
      <c r="B8" s="8" t="s">
        <v>55</v>
      </c>
      <c r="C8" s="10">
        <v>78900</v>
      </c>
      <c r="D8" s="8" t="str">
        <f t="shared" si="0"/>
        <v/>
      </c>
    </row>
    <row r="9" spans="1:4">
      <c r="A9" s="8" t="s">
        <v>56</v>
      </c>
      <c r="B9" s="8" t="s">
        <v>57</v>
      </c>
      <c r="C9" s="10">
        <v>114000</v>
      </c>
      <c r="D9" s="8" t="str">
        <f t="shared" si="0"/>
        <v>우수</v>
      </c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/>
  </sheetViews>
  <sheetFormatPr defaultRowHeight="17"/>
  <sheetData>
    <row r="1" spans="1:5">
      <c r="A1" s="11"/>
      <c r="B1" s="7" t="s">
        <v>58</v>
      </c>
      <c r="C1" s="7"/>
      <c r="D1" s="7"/>
      <c r="E1" s="7"/>
    </row>
    <row r="2" spans="1:5">
      <c r="A2" s="8" t="s">
        <v>59</v>
      </c>
      <c r="B2" s="8" t="s">
        <v>60</v>
      </c>
      <c r="C2" s="8" t="s">
        <v>61</v>
      </c>
      <c r="D2" s="8" t="s">
        <v>62</v>
      </c>
      <c r="E2" s="9" t="s">
        <v>63</v>
      </c>
    </row>
    <row r="3" spans="1:5">
      <c r="A3" s="8" t="s">
        <v>64</v>
      </c>
      <c r="B3" s="8">
        <v>92</v>
      </c>
      <c r="C3" s="8">
        <v>78</v>
      </c>
      <c r="D3" s="12">
        <v>95</v>
      </c>
      <c r="E3" s="8"/>
    </row>
    <row r="4" spans="1:5">
      <c r="A4" s="8" t="s">
        <v>65</v>
      </c>
      <c r="B4" s="8">
        <v>45</v>
      </c>
      <c r="C4" s="8">
        <v>67</v>
      </c>
      <c r="D4" s="12">
        <v>88</v>
      </c>
      <c r="E4" s="8"/>
    </row>
    <row r="5" spans="1:5">
      <c r="A5" s="8" t="s">
        <v>66</v>
      </c>
      <c r="B5" s="8">
        <v>76</v>
      </c>
      <c r="C5" s="8">
        <v>89</v>
      </c>
      <c r="D5" s="12">
        <v>76</v>
      </c>
      <c r="E5" s="8"/>
    </row>
    <row r="6" spans="1:5">
      <c r="A6" s="8" t="s">
        <v>67</v>
      </c>
      <c r="B6" s="8">
        <v>98</v>
      </c>
      <c r="C6" s="8">
        <v>92</v>
      </c>
      <c r="D6" s="12">
        <v>85</v>
      </c>
      <c r="E6" s="8"/>
    </row>
    <row r="7" spans="1:5">
      <c r="A7" s="8" t="s">
        <v>68</v>
      </c>
      <c r="B7" s="8">
        <v>77</v>
      </c>
      <c r="C7" s="8">
        <v>56</v>
      </c>
      <c r="D7" s="12">
        <v>72</v>
      </c>
      <c r="E7" s="8"/>
    </row>
    <row r="8" spans="1:5">
      <c r="A8" s="8" t="s">
        <v>69</v>
      </c>
      <c r="B8" s="8">
        <v>86</v>
      </c>
      <c r="C8" s="8">
        <v>67</v>
      </c>
      <c r="D8" s="12">
        <v>85</v>
      </c>
      <c r="E8" s="8"/>
    </row>
    <row r="9" spans="1:5">
      <c r="A9" s="8" t="s">
        <v>70</v>
      </c>
      <c r="B9" s="8">
        <v>78</v>
      </c>
      <c r="C9" s="8">
        <v>88</v>
      </c>
      <c r="D9" s="12">
        <v>68</v>
      </c>
      <c r="E9" s="8"/>
    </row>
    <row r="10" spans="1:5">
      <c r="A10" s="8" t="s">
        <v>71</v>
      </c>
      <c r="B10" s="8">
        <v>92</v>
      </c>
      <c r="C10" s="8">
        <v>82</v>
      </c>
      <c r="D10" s="12">
        <v>78</v>
      </c>
      <c r="E10" s="8"/>
    </row>
    <row r="11" spans="1:5">
      <c r="A11" s="8" t="s">
        <v>72</v>
      </c>
      <c r="B11" s="8">
        <v>60</v>
      </c>
      <c r="C11" s="8">
        <v>60</v>
      </c>
      <c r="D11" s="12">
        <v>55</v>
      </c>
      <c r="E11" s="8"/>
    </row>
    <row r="12" spans="1:5">
      <c r="A12" s="13"/>
      <c r="B12" s="7"/>
      <c r="C12" s="7"/>
      <c r="D12" s="7"/>
      <c r="E12" s="7"/>
    </row>
    <row r="13" spans="1:5">
      <c r="A13" s="61" t="s">
        <v>73</v>
      </c>
      <c r="B13" s="61"/>
      <c r="C13" s="61"/>
      <c r="D13" s="61"/>
      <c r="E13" s="7"/>
    </row>
    <row r="14" spans="1:5">
      <c r="A14" s="8" t="s">
        <v>74</v>
      </c>
      <c r="B14" s="8">
        <v>0</v>
      </c>
      <c r="C14" s="8">
        <v>60</v>
      </c>
      <c r="D14" s="8">
        <v>80</v>
      </c>
      <c r="E14" s="7"/>
    </row>
    <row r="15" spans="1:5">
      <c r="A15" s="8" t="s">
        <v>75</v>
      </c>
      <c r="B15" s="8" t="s">
        <v>76</v>
      </c>
      <c r="C15" s="8" t="s">
        <v>77</v>
      </c>
      <c r="D15" s="8" t="s">
        <v>78</v>
      </c>
      <c r="E15" s="7"/>
    </row>
  </sheetData>
  <mergeCells count="1">
    <mergeCell ref="A13:D13"/>
  </mergeCells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/>
  </sheetViews>
  <sheetFormatPr defaultRowHeight="17"/>
  <sheetData>
    <row r="1" spans="1:5">
      <c r="A1" s="11"/>
      <c r="B1" s="7" t="s">
        <v>79</v>
      </c>
      <c r="C1" s="7"/>
      <c r="D1" s="7"/>
      <c r="E1" s="7"/>
    </row>
    <row r="2" spans="1:5">
      <c r="A2" s="8" t="s">
        <v>13</v>
      </c>
      <c r="B2" s="8" t="s">
        <v>60</v>
      </c>
      <c r="C2" s="8" t="s">
        <v>80</v>
      </c>
      <c r="D2" s="8" t="s">
        <v>81</v>
      </c>
      <c r="E2" s="9" t="s">
        <v>82</v>
      </c>
    </row>
    <row r="3" spans="1:5">
      <c r="A3" s="8" t="s">
        <v>64</v>
      </c>
      <c r="B3" s="8">
        <v>92</v>
      </c>
      <c r="C3" s="8">
        <v>78</v>
      </c>
      <c r="D3" s="12">
        <v>95</v>
      </c>
      <c r="E3" s="8" t="str">
        <f>HLOOKUP(AVERAGE(B3:D3),$B$14:$D$15,2)</f>
        <v>상</v>
      </c>
    </row>
    <row r="4" spans="1:5">
      <c r="A4" s="8" t="s">
        <v>83</v>
      </c>
      <c r="B4" s="8">
        <v>45</v>
      </c>
      <c r="C4" s="8">
        <v>67</v>
      </c>
      <c r="D4" s="12">
        <v>88</v>
      </c>
      <c r="E4" s="8" t="str">
        <f t="shared" ref="E4:E11" si="0">HLOOKUP(AVERAGE(B4:D4),$B$14:$D$15,2)</f>
        <v>중</v>
      </c>
    </row>
    <row r="5" spans="1:5">
      <c r="A5" s="8" t="s">
        <v>84</v>
      </c>
      <c r="B5" s="8">
        <v>76</v>
      </c>
      <c r="C5" s="8">
        <v>89</v>
      </c>
      <c r="D5" s="12">
        <v>76</v>
      </c>
      <c r="E5" s="8" t="str">
        <f t="shared" si="0"/>
        <v>상</v>
      </c>
    </row>
    <row r="6" spans="1:5">
      <c r="A6" s="8" t="s">
        <v>85</v>
      </c>
      <c r="B6" s="8">
        <v>98</v>
      </c>
      <c r="C6" s="8">
        <v>92</v>
      </c>
      <c r="D6" s="12">
        <v>85</v>
      </c>
      <c r="E6" s="8" t="str">
        <f t="shared" si="0"/>
        <v>상</v>
      </c>
    </row>
    <row r="7" spans="1:5">
      <c r="A7" s="8" t="s">
        <v>86</v>
      </c>
      <c r="B7" s="8">
        <v>77</v>
      </c>
      <c r="C7" s="8">
        <v>56</v>
      </c>
      <c r="D7" s="12">
        <v>72</v>
      </c>
      <c r="E7" s="8" t="str">
        <f t="shared" si="0"/>
        <v>중</v>
      </c>
    </row>
    <row r="8" spans="1:5">
      <c r="A8" s="8" t="s">
        <v>87</v>
      </c>
      <c r="B8" s="8">
        <v>86</v>
      </c>
      <c r="C8" s="8">
        <v>67</v>
      </c>
      <c r="D8" s="12">
        <v>85</v>
      </c>
      <c r="E8" s="8" t="str">
        <f t="shared" si="0"/>
        <v>중</v>
      </c>
    </row>
    <row r="9" spans="1:5">
      <c r="A9" s="8" t="s">
        <v>88</v>
      </c>
      <c r="B9" s="8">
        <v>78</v>
      </c>
      <c r="C9" s="8">
        <v>88</v>
      </c>
      <c r="D9" s="12">
        <v>68</v>
      </c>
      <c r="E9" s="8" t="str">
        <f t="shared" si="0"/>
        <v>중</v>
      </c>
    </row>
    <row r="10" spans="1:5">
      <c r="A10" s="8" t="s">
        <v>89</v>
      </c>
      <c r="B10" s="8">
        <v>92</v>
      </c>
      <c r="C10" s="8">
        <v>82</v>
      </c>
      <c r="D10" s="12">
        <v>78</v>
      </c>
      <c r="E10" s="8" t="str">
        <f t="shared" si="0"/>
        <v>상</v>
      </c>
    </row>
    <row r="11" spans="1:5">
      <c r="A11" s="8" t="s">
        <v>90</v>
      </c>
      <c r="B11" s="8">
        <v>60</v>
      </c>
      <c r="C11" s="8">
        <v>60</v>
      </c>
      <c r="D11" s="12">
        <v>55</v>
      </c>
      <c r="E11" s="8" t="str">
        <f t="shared" si="0"/>
        <v>하</v>
      </c>
    </row>
    <row r="12" spans="1:5">
      <c r="A12" s="13"/>
      <c r="B12" s="7"/>
      <c r="C12" s="7"/>
      <c r="D12" s="7"/>
      <c r="E12" s="7"/>
    </row>
    <row r="13" spans="1:5">
      <c r="A13" s="61" t="s">
        <v>91</v>
      </c>
      <c r="B13" s="61"/>
      <c r="C13" s="61"/>
      <c r="D13" s="61"/>
      <c r="E13" s="7"/>
    </row>
    <row r="14" spans="1:5">
      <c r="A14" s="8" t="s">
        <v>92</v>
      </c>
      <c r="B14" s="8">
        <v>0</v>
      </c>
      <c r="C14" s="8">
        <v>60</v>
      </c>
      <c r="D14" s="8">
        <v>80</v>
      </c>
      <c r="E14" s="7"/>
    </row>
    <row r="15" spans="1:5">
      <c r="A15" s="8" t="s">
        <v>93</v>
      </c>
      <c r="B15" s="8" t="s">
        <v>94</v>
      </c>
      <c r="C15" s="8" t="s">
        <v>95</v>
      </c>
      <c r="D15" s="8" t="s">
        <v>96</v>
      </c>
      <c r="E15" s="7"/>
    </row>
  </sheetData>
  <mergeCells count="1">
    <mergeCell ref="A13:D13"/>
  </mergeCells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/>
  </sheetViews>
  <sheetFormatPr defaultRowHeight="17"/>
  <sheetData>
    <row r="1" spans="1:7">
      <c r="A1" s="14"/>
      <c r="B1" s="1"/>
      <c r="C1" s="15" t="s">
        <v>97</v>
      </c>
      <c r="D1" s="1"/>
      <c r="E1" s="1"/>
      <c r="F1" s="1"/>
      <c r="G1" s="1"/>
    </row>
    <row r="2" spans="1:7">
      <c r="A2" s="2" t="s">
        <v>98</v>
      </c>
      <c r="B2" s="2" t="s">
        <v>99</v>
      </c>
      <c r="C2" s="2" t="s">
        <v>100</v>
      </c>
      <c r="D2" s="2" t="s">
        <v>101</v>
      </c>
      <c r="E2" s="2" t="s">
        <v>102</v>
      </c>
      <c r="F2" s="16" t="s">
        <v>103</v>
      </c>
      <c r="G2" s="3" t="s">
        <v>104</v>
      </c>
    </row>
    <row r="3" spans="1:7">
      <c r="A3" s="2" t="s">
        <v>105</v>
      </c>
      <c r="B3" s="17">
        <v>8</v>
      </c>
      <c r="C3" s="17">
        <v>9</v>
      </c>
      <c r="D3" s="17">
        <v>7</v>
      </c>
      <c r="E3" s="17" t="s">
        <v>106</v>
      </c>
      <c r="F3" s="18">
        <v>10</v>
      </c>
      <c r="G3" s="2"/>
    </row>
    <row r="4" spans="1:7">
      <c r="A4" s="2" t="s">
        <v>107</v>
      </c>
      <c r="B4" s="17">
        <v>9</v>
      </c>
      <c r="C4" s="17">
        <v>9</v>
      </c>
      <c r="D4" s="17">
        <v>8</v>
      </c>
      <c r="E4" s="17">
        <v>7</v>
      </c>
      <c r="F4" s="18" t="s">
        <v>108</v>
      </c>
      <c r="G4" s="19"/>
    </row>
    <row r="5" spans="1:7">
      <c r="A5" s="2" t="s">
        <v>109</v>
      </c>
      <c r="B5" s="17">
        <v>7</v>
      </c>
      <c r="C5" s="17">
        <v>7</v>
      </c>
      <c r="D5" s="17">
        <v>9</v>
      </c>
      <c r="E5" s="17">
        <v>7</v>
      </c>
      <c r="F5" s="18">
        <v>9</v>
      </c>
      <c r="G5" s="20"/>
    </row>
  </sheetData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/>
  </sheetViews>
  <sheetFormatPr defaultRowHeight="17"/>
  <sheetData>
    <row r="1" spans="1:7">
      <c r="A1" s="14"/>
      <c r="B1" s="1"/>
      <c r="C1" s="15" t="s">
        <v>97</v>
      </c>
      <c r="D1" s="1"/>
      <c r="E1" s="1"/>
      <c r="F1" s="1"/>
      <c r="G1" s="1"/>
    </row>
    <row r="2" spans="1:7">
      <c r="A2" s="2" t="s">
        <v>110</v>
      </c>
      <c r="B2" s="2" t="s">
        <v>111</v>
      </c>
      <c r="C2" s="2" t="s">
        <v>100</v>
      </c>
      <c r="D2" s="2" t="s">
        <v>101</v>
      </c>
      <c r="E2" s="2" t="s">
        <v>102</v>
      </c>
      <c r="F2" s="16" t="s">
        <v>103</v>
      </c>
      <c r="G2" s="3" t="s">
        <v>112</v>
      </c>
    </row>
    <row r="3" spans="1:7">
      <c r="A3" s="2" t="s">
        <v>113</v>
      </c>
      <c r="B3" s="17">
        <v>8</v>
      </c>
      <c r="C3" s="17">
        <v>9</v>
      </c>
      <c r="D3" s="17">
        <v>7</v>
      </c>
      <c r="E3" s="17" t="s">
        <v>114</v>
      </c>
      <c r="F3" s="18">
        <v>10</v>
      </c>
      <c r="G3" s="2">
        <f>AVERAGEA(B3:F3)</f>
        <v>6.8</v>
      </c>
    </row>
    <row r="4" spans="1:7">
      <c r="A4" s="2" t="s">
        <v>107</v>
      </c>
      <c r="B4" s="17">
        <v>9</v>
      </c>
      <c r="C4" s="17">
        <v>9</v>
      </c>
      <c r="D4" s="17">
        <v>8</v>
      </c>
      <c r="E4" s="17">
        <v>7</v>
      </c>
      <c r="F4" s="18" t="s">
        <v>115</v>
      </c>
      <c r="G4" s="2">
        <f>AVERAGEA(B4:F4)</f>
        <v>6.6</v>
      </c>
    </row>
    <row r="5" spans="1:7">
      <c r="A5" s="2" t="s">
        <v>109</v>
      </c>
      <c r="B5" s="17">
        <v>7</v>
      </c>
      <c r="C5" s="17">
        <v>7</v>
      </c>
      <c r="D5" s="17">
        <v>9</v>
      </c>
      <c r="E5" s="17">
        <v>7</v>
      </c>
      <c r="F5" s="18">
        <v>9</v>
      </c>
      <c r="G5" s="2">
        <f>AVERAGEA(B5:F5)</f>
        <v>7.8</v>
      </c>
    </row>
  </sheetData>
  <phoneticPr fontId="3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/>
  </sheetViews>
  <sheetFormatPr defaultRowHeight="17"/>
  <sheetData>
    <row r="1" spans="1:5">
      <c r="A1" s="1" t="s">
        <v>116</v>
      </c>
      <c r="B1" s="1"/>
      <c r="C1" s="1"/>
      <c r="D1" s="1"/>
      <c r="E1" s="1"/>
    </row>
    <row r="2" spans="1:5">
      <c r="A2" s="2" t="s">
        <v>13</v>
      </c>
      <c r="B2" s="2" t="s">
        <v>117</v>
      </c>
      <c r="C2" s="2" t="s">
        <v>118</v>
      </c>
      <c r="D2" s="2" t="s">
        <v>119</v>
      </c>
      <c r="E2" s="2" t="s">
        <v>120</v>
      </c>
    </row>
    <row r="3" spans="1:5">
      <c r="A3" s="2" t="s">
        <v>121</v>
      </c>
      <c r="B3" s="2">
        <v>97</v>
      </c>
      <c r="C3" s="2">
        <v>56</v>
      </c>
      <c r="D3" s="2">
        <v>99</v>
      </c>
      <c r="E3" s="2">
        <f t="shared" ref="E3:E9" si="0">SUM(B3:D3)</f>
        <v>252</v>
      </c>
    </row>
    <row r="4" spans="1:5">
      <c r="A4" s="2" t="s">
        <v>122</v>
      </c>
      <c r="B4" s="2">
        <v>67</v>
      </c>
      <c r="C4" s="2">
        <v>78</v>
      </c>
      <c r="D4" s="2">
        <v>89</v>
      </c>
      <c r="E4" s="2">
        <f t="shared" si="0"/>
        <v>234</v>
      </c>
    </row>
    <row r="5" spans="1:5">
      <c r="A5" s="2" t="s">
        <v>123</v>
      </c>
      <c r="B5" s="2">
        <v>70</v>
      </c>
      <c r="C5" s="2">
        <v>90</v>
      </c>
      <c r="D5" s="2">
        <v>78</v>
      </c>
      <c r="E5" s="2">
        <f t="shared" si="0"/>
        <v>238</v>
      </c>
    </row>
    <row r="6" spans="1:5">
      <c r="A6" s="2" t="s">
        <v>124</v>
      </c>
      <c r="B6" s="2">
        <v>90</v>
      </c>
      <c r="C6" s="2">
        <v>92</v>
      </c>
      <c r="D6" s="2">
        <v>68</v>
      </c>
      <c r="E6" s="2">
        <f t="shared" si="0"/>
        <v>250</v>
      </c>
    </row>
    <row r="7" spans="1:5">
      <c r="A7" s="2" t="s">
        <v>125</v>
      </c>
      <c r="B7" s="2">
        <v>92</v>
      </c>
      <c r="C7" s="2">
        <v>45</v>
      </c>
      <c r="D7" s="2">
        <v>90</v>
      </c>
      <c r="E7" s="2">
        <f t="shared" si="0"/>
        <v>227</v>
      </c>
    </row>
    <row r="8" spans="1:5">
      <c r="A8" s="2" t="s">
        <v>126</v>
      </c>
      <c r="B8" s="2">
        <v>66</v>
      </c>
      <c r="C8" s="2">
        <v>96</v>
      </c>
      <c r="D8" s="2">
        <v>70</v>
      </c>
      <c r="E8" s="2">
        <f t="shared" si="0"/>
        <v>232</v>
      </c>
    </row>
    <row r="9" spans="1:5">
      <c r="A9" s="2" t="s">
        <v>127</v>
      </c>
      <c r="B9" s="2">
        <v>79</v>
      </c>
      <c r="C9" s="2">
        <v>90</v>
      </c>
      <c r="D9" s="2">
        <v>89</v>
      </c>
      <c r="E9" s="2">
        <f t="shared" si="0"/>
        <v>258</v>
      </c>
    </row>
    <row r="10" spans="1:5">
      <c r="A10" s="1"/>
      <c r="B10" s="1"/>
      <c r="C10" s="1"/>
      <c r="D10" s="1"/>
      <c r="E10" s="1"/>
    </row>
    <row r="11" spans="1:5">
      <c r="A11" s="1"/>
      <c r="B11" s="1"/>
      <c r="C11" s="3" t="s">
        <v>128</v>
      </c>
      <c r="D11" s="2"/>
      <c r="E11" s="1"/>
    </row>
  </sheetData>
  <phoneticPr fontId="3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/>
  </sheetViews>
  <sheetFormatPr defaultRowHeight="17"/>
  <sheetData>
    <row r="1" spans="1:5">
      <c r="A1" s="1" t="s">
        <v>129</v>
      </c>
      <c r="B1" s="1"/>
      <c r="C1" s="1"/>
      <c r="D1" s="1"/>
      <c r="E1" s="1"/>
    </row>
    <row r="2" spans="1:5">
      <c r="A2" s="2" t="s">
        <v>130</v>
      </c>
      <c r="B2" s="2" t="s">
        <v>131</v>
      </c>
      <c r="C2" s="2" t="s">
        <v>132</v>
      </c>
      <c r="D2" s="2" t="s">
        <v>133</v>
      </c>
      <c r="E2" s="2" t="s">
        <v>134</v>
      </c>
    </row>
    <row r="3" spans="1:5">
      <c r="A3" s="2" t="s">
        <v>135</v>
      </c>
      <c r="B3" s="2">
        <v>97</v>
      </c>
      <c r="C3" s="2">
        <v>56</v>
      </c>
      <c r="D3" s="2">
        <v>99</v>
      </c>
      <c r="E3" s="2">
        <f t="shared" ref="E3:E9" si="0">SUM(B3:D3)</f>
        <v>252</v>
      </c>
    </row>
    <row r="4" spans="1:5">
      <c r="A4" s="2" t="s">
        <v>122</v>
      </c>
      <c r="B4" s="2">
        <v>67</v>
      </c>
      <c r="C4" s="2">
        <v>78</v>
      </c>
      <c r="D4" s="2">
        <v>89</v>
      </c>
      <c r="E4" s="2">
        <f t="shared" si="0"/>
        <v>234</v>
      </c>
    </row>
    <row r="5" spans="1:5">
      <c r="A5" s="2" t="s">
        <v>136</v>
      </c>
      <c r="B5" s="2">
        <v>70</v>
      </c>
      <c r="C5" s="2">
        <v>90</v>
      </c>
      <c r="D5" s="2">
        <v>78</v>
      </c>
      <c r="E5" s="2">
        <f t="shared" si="0"/>
        <v>238</v>
      </c>
    </row>
    <row r="6" spans="1:5">
      <c r="A6" s="2" t="s">
        <v>137</v>
      </c>
      <c r="B6" s="2">
        <v>90</v>
      </c>
      <c r="C6" s="2">
        <v>92</v>
      </c>
      <c r="D6" s="2">
        <v>68</v>
      </c>
      <c r="E6" s="2">
        <f t="shared" si="0"/>
        <v>250</v>
      </c>
    </row>
    <row r="7" spans="1:5">
      <c r="A7" s="2" t="s">
        <v>138</v>
      </c>
      <c r="B7" s="2">
        <v>92</v>
      </c>
      <c r="C7" s="2">
        <v>45</v>
      </c>
      <c r="D7" s="2">
        <v>90</v>
      </c>
      <c r="E7" s="2">
        <f t="shared" si="0"/>
        <v>227</v>
      </c>
    </row>
    <row r="8" spans="1:5">
      <c r="A8" s="2" t="s">
        <v>139</v>
      </c>
      <c r="B8" s="2">
        <v>66</v>
      </c>
      <c r="C8" s="2">
        <v>96</v>
      </c>
      <c r="D8" s="2">
        <v>70</v>
      </c>
      <c r="E8" s="2">
        <f t="shared" si="0"/>
        <v>232</v>
      </c>
    </row>
    <row r="9" spans="1:5">
      <c r="A9" s="2" t="s">
        <v>140</v>
      </c>
      <c r="B9" s="2">
        <v>79</v>
      </c>
      <c r="C9" s="2">
        <v>90</v>
      </c>
      <c r="D9" s="2">
        <v>89</v>
      </c>
      <c r="E9" s="2">
        <f t="shared" si="0"/>
        <v>258</v>
      </c>
    </row>
    <row r="10" spans="1:5">
      <c r="A10" s="1"/>
      <c r="B10" s="1"/>
      <c r="C10" s="1"/>
      <c r="D10" s="1"/>
      <c r="E10" s="1"/>
    </row>
    <row r="11" spans="1:5">
      <c r="A11" s="1"/>
      <c r="B11" s="1"/>
      <c r="C11" s="3" t="s">
        <v>141</v>
      </c>
      <c r="D11" s="2">
        <f>MAX(E3:E9)</f>
        <v>258</v>
      </c>
      <c r="E11" s="1"/>
    </row>
  </sheetData>
  <phoneticPr fontId="3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/>
  </sheetViews>
  <sheetFormatPr defaultRowHeight="17"/>
  <sheetData>
    <row r="1" spans="1:4">
      <c r="A1" s="21"/>
      <c r="B1" s="15" t="s">
        <v>142</v>
      </c>
      <c r="C1" s="1"/>
      <c r="D1" s="1"/>
    </row>
    <row r="2" spans="1:4">
      <c r="A2" s="2" t="s">
        <v>143</v>
      </c>
      <c r="B2" s="2" t="s">
        <v>144</v>
      </c>
      <c r="C2" s="2" t="s">
        <v>145</v>
      </c>
      <c r="D2" s="2" t="s">
        <v>146</v>
      </c>
    </row>
    <row r="3" spans="1:4">
      <c r="A3" s="22" t="s">
        <v>147</v>
      </c>
      <c r="B3" s="2">
        <v>77</v>
      </c>
      <c r="C3" s="2">
        <v>98</v>
      </c>
      <c r="D3" s="2">
        <v>83</v>
      </c>
    </row>
    <row r="4" spans="1:4">
      <c r="A4" s="22" t="s">
        <v>148</v>
      </c>
      <c r="B4" s="2">
        <v>100</v>
      </c>
      <c r="C4" s="2">
        <v>88</v>
      </c>
      <c r="D4" s="2">
        <v>99</v>
      </c>
    </row>
    <row r="5" spans="1:4">
      <c r="A5" s="22" t="s">
        <v>149</v>
      </c>
      <c r="B5" s="2">
        <v>67</v>
      </c>
      <c r="C5" s="2">
        <v>45</v>
      </c>
      <c r="D5" s="2">
        <v>77</v>
      </c>
    </row>
    <row r="6" spans="1:4">
      <c r="A6" s="22" t="s">
        <v>150</v>
      </c>
      <c r="B6" s="2">
        <v>94</v>
      </c>
      <c r="C6" s="2">
        <v>76</v>
      </c>
      <c r="D6" s="2">
        <v>58</v>
      </c>
    </row>
    <row r="7" spans="1:4">
      <c r="A7" s="22" t="s">
        <v>151</v>
      </c>
      <c r="B7" s="2">
        <v>56</v>
      </c>
      <c r="C7" s="2">
        <v>90</v>
      </c>
      <c r="D7" s="2">
        <v>34</v>
      </c>
    </row>
    <row r="8" spans="1:4">
      <c r="A8" s="22" t="s">
        <v>152</v>
      </c>
      <c r="B8" s="2">
        <v>82</v>
      </c>
      <c r="C8" s="2">
        <v>73</v>
      </c>
      <c r="D8" s="2">
        <v>84</v>
      </c>
    </row>
    <row r="9" spans="1:4">
      <c r="A9" s="23" t="s">
        <v>153</v>
      </c>
      <c r="B9" s="2"/>
      <c r="C9" s="2"/>
      <c r="D9" s="2"/>
    </row>
  </sheetData>
  <phoneticPr fontId="3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/>
  </sheetViews>
  <sheetFormatPr defaultRowHeight="17"/>
  <sheetData>
    <row r="1" spans="1:4">
      <c r="A1" s="21"/>
      <c r="B1" s="15" t="s">
        <v>154</v>
      </c>
      <c r="C1" s="1"/>
      <c r="D1" s="1"/>
    </row>
    <row r="2" spans="1:4">
      <c r="A2" s="2" t="s">
        <v>155</v>
      </c>
      <c r="B2" s="2" t="s">
        <v>144</v>
      </c>
      <c r="C2" s="2" t="s">
        <v>156</v>
      </c>
      <c r="D2" s="2" t="s">
        <v>157</v>
      </c>
    </row>
    <row r="3" spans="1:4">
      <c r="A3" s="22" t="s">
        <v>147</v>
      </c>
      <c r="B3" s="2">
        <v>77</v>
      </c>
      <c r="C3" s="2">
        <v>98</v>
      </c>
      <c r="D3" s="2">
        <v>83</v>
      </c>
    </row>
    <row r="4" spans="1:4">
      <c r="A4" s="22" t="s">
        <v>158</v>
      </c>
      <c r="B4" s="2">
        <v>100</v>
      </c>
      <c r="C4" s="2">
        <v>88</v>
      </c>
      <c r="D4" s="2">
        <v>99</v>
      </c>
    </row>
    <row r="5" spans="1:4">
      <c r="A5" s="22" t="s">
        <v>159</v>
      </c>
      <c r="B5" s="2">
        <v>67</v>
      </c>
      <c r="C5" s="2">
        <v>45</v>
      </c>
      <c r="D5" s="2">
        <v>77</v>
      </c>
    </row>
    <row r="6" spans="1:4">
      <c r="A6" s="22" t="s">
        <v>160</v>
      </c>
      <c r="B6" s="2">
        <v>94</v>
      </c>
      <c r="C6" s="2">
        <v>76</v>
      </c>
      <c r="D6" s="2">
        <v>58</v>
      </c>
    </row>
    <row r="7" spans="1:4">
      <c r="A7" s="22" t="s">
        <v>151</v>
      </c>
      <c r="B7" s="2">
        <v>56</v>
      </c>
      <c r="C7" s="2">
        <v>90</v>
      </c>
      <c r="D7" s="2">
        <v>34</v>
      </c>
    </row>
    <row r="8" spans="1:4">
      <c r="A8" s="22" t="s">
        <v>161</v>
      </c>
      <c r="B8" s="2">
        <v>82</v>
      </c>
      <c r="C8" s="2">
        <v>73</v>
      </c>
      <c r="D8" s="2">
        <v>84</v>
      </c>
    </row>
    <row r="9" spans="1:4">
      <c r="A9" s="23" t="s">
        <v>162</v>
      </c>
      <c r="B9" s="2">
        <f>MAX(B3:B8)-MIN(B3:B8)</f>
        <v>44</v>
      </c>
      <c r="C9" s="2">
        <f>MAX(C3:C8)-MIN(C3:C8)</f>
        <v>53</v>
      </c>
      <c r="D9" s="2">
        <f>MAX(D3:D8)-MIN(D3:D8)</f>
        <v>65</v>
      </c>
    </row>
  </sheetData>
  <phoneticPr fontId="3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/>
  </sheetViews>
  <sheetFormatPr defaultRowHeight="17"/>
  <sheetData>
    <row r="1" spans="1:4">
      <c r="A1" s="21"/>
      <c r="B1" s="1"/>
      <c r="C1" s="24" t="s">
        <v>163</v>
      </c>
      <c r="D1" s="1"/>
    </row>
    <row r="2" spans="1:4">
      <c r="A2" s="2" t="s">
        <v>164</v>
      </c>
      <c r="B2" s="2" t="s">
        <v>165</v>
      </c>
      <c r="C2" s="2" t="s">
        <v>166</v>
      </c>
      <c r="D2" s="2" t="s">
        <v>167</v>
      </c>
    </row>
    <row r="3" spans="1:4">
      <c r="A3" s="2" t="s">
        <v>168</v>
      </c>
      <c r="B3" s="2">
        <v>25</v>
      </c>
      <c r="C3" s="2" t="s">
        <v>169</v>
      </c>
      <c r="D3" s="2" t="s">
        <v>170</v>
      </c>
    </row>
    <row r="4" spans="1:4">
      <c r="A4" s="2" t="s">
        <v>171</v>
      </c>
      <c r="B4" s="2">
        <v>18</v>
      </c>
      <c r="C4" s="2" t="s">
        <v>172</v>
      </c>
      <c r="D4" s="2" t="s">
        <v>173</v>
      </c>
    </row>
    <row r="5" spans="1:4">
      <c r="A5" s="2" t="s">
        <v>174</v>
      </c>
      <c r="B5" s="2">
        <v>32</v>
      </c>
      <c r="C5" s="2" t="s">
        <v>175</v>
      </c>
      <c r="D5" s="2" t="s">
        <v>176</v>
      </c>
    </row>
    <row r="6" spans="1:4">
      <c r="A6" s="2" t="s">
        <v>168</v>
      </c>
      <c r="B6" s="2">
        <v>21</v>
      </c>
      <c r="C6" s="2" t="s">
        <v>177</v>
      </c>
      <c r="D6" s="2" t="s">
        <v>173</v>
      </c>
    </row>
    <row r="7" spans="1:4">
      <c r="A7" s="2" t="s">
        <v>178</v>
      </c>
      <c r="B7" s="2">
        <v>13</v>
      </c>
      <c r="C7" s="2" t="s">
        <v>179</v>
      </c>
      <c r="D7" s="2" t="s">
        <v>176</v>
      </c>
    </row>
    <row r="8" spans="1:4">
      <c r="A8" s="2" t="s">
        <v>171</v>
      </c>
      <c r="B8" s="2">
        <v>22</v>
      </c>
      <c r="C8" s="2" t="s">
        <v>180</v>
      </c>
      <c r="D8" s="2" t="s">
        <v>181</v>
      </c>
    </row>
    <row r="9" spans="1:4">
      <c r="A9" s="2" t="s">
        <v>174</v>
      </c>
      <c r="B9" s="2">
        <v>19</v>
      </c>
      <c r="C9" s="2" t="s">
        <v>182</v>
      </c>
      <c r="D9" s="2" t="s">
        <v>183</v>
      </c>
    </row>
    <row r="10" spans="1:4">
      <c r="A10" s="2" t="s">
        <v>178</v>
      </c>
      <c r="B10" s="2">
        <v>28</v>
      </c>
      <c r="C10" s="2" t="s">
        <v>184</v>
      </c>
      <c r="D10" s="2" t="s">
        <v>173</v>
      </c>
    </row>
    <row r="11" spans="1:4">
      <c r="A11" s="2" t="s">
        <v>171</v>
      </c>
      <c r="B11" s="2">
        <v>20</v>
      </c>
      <c r="C11" s="2" t="s">
        <v>185</v>
      </c>
      <c r="D11" s="2" t="s">
        <v>176</v>
      </c>
    </row>
    <row r="12" spans="1:4">
      <c r="A12" s="1"/>
      <c r="B12" s="1"/>
      <c r="C12" s="1"/>
      <c r="D12" s="1"/>
    </row>
    <row r="13" spans="1:4">
      <c r="A13" s="1"/>
      <c r="B13" s="1"/>
      <c r="C13" s="3" t="s">
        <v>186</v>
      </c>
      <c r="D13" s="1"/>
    </row>
    <row r="14" spans="1:4">
      <c r="A14" s="1"/>
      <c r="B14" s="1"/>
      <c r="C14" s="2"/>
      <c r="D14" s="1"/>
    </row>
  </sheetData>
  <phoneticPr fontId="3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/>
  </sheetViews>
  <sheetFormatPr defaultRowHeight="17"/>
  <sheetData>
    <row r="1" spans="1:4">
      <c r="A1" s="21"/>
      <c r="B1" s="1"/>
      <c r="C1" s="24" t="s">
        <v>187</v>
      </c>
      <c r="D1" s="1"/>
    </row>
    <row r="2" spans="1:4">
      <c r="A2" s="2" t="s">
        <v>188</v>
      </c>
      <c r="B2" s="2" t="s">
        <v>189</v>
      </c>
      <c r="C2" s="2" t="s">
        <v>190</v>
      </c>
      <c r="D2" s="2" t="s">
        <v>191</v>
      </c>
    </row>
    <row r="3" spans="1:4">
      <c r="A3" s="2" t="s">
        <v>192</v>
      </c>
      <c r="B3" s="2">
        <v>25</v>
      </c>
      <c r="C3" s="2" t="s">
        <v>193</v>
      </c>
      <c r="D3" s="2" t="s">
        <v>194</v>
      </c>
    </row>
    <row r="4" spans="1:4">
      <c r="A4" s="2" t="s">
        <v>178</v>
      </c>
      <c r="B4" s="2">
        <v>18</v>
      </c>
      <c r="C4" s="2" t="s">
        <v>195</v>
      </c>
      <c r="D4" s="2" t="s">
        <v>173</v>
      </c>
    </row>
    <row r="5" spans="1:4">
      <c r="A5" s="2" t="s">
        <v>174</v>
      </c>
      <c r="B5" s="2">
        <v>32</v>
      </c>
      <c r="C5" s="2" t="s">
        <v>196</v>
      </c>
      <c r="D5" s="2" t="s">
        <v>176</v>
      </c>
    </row>
    <row r="6" spans="1:4">
      <c r="A6" s="2" t="s">
        <v>197</v>
      </c>
      <c r="B6" s="2">
        <v>21</v>
      </c>
      <c r="C6" s="2" t="s">
        <v>177</v>
      </c>
      <c r="D6" s="2" t="s">
        <v>198</v>
      </c>
    </row>
    <row r="7" spans="1:4">
      <c r="A7" s="2" t="s">
        <v>178</v>
      </c>
      <c r="B7" s="2">
        <v>13</v>
      </c>
      <c r="C7" s="2" t="s">
        <v>199</v>
      </c>
      <c r="D7" s="2" t="s">
        <v>176</v>
      </c>
    </row>
    <row r="8" spans="1:4">
      <c r="A8" s="2" t="s">
        <v>200</v>
      </c>
      <c r="B8" s="2">
        <v>22</v>
      </c>
      <c r="C8" s="2" t="s">
        <v>201</v>
      </c>
      <c r="D8" s="2" t="s">
        <v>202</v>
      </c>
    </row>
    <row r="9" spans="1:4">
      <c r="A9" s="2" t="s">
        <v>192</v>
      </c>
      <c r="B9" s="2">
        <v>19</v>
      </c>
      <c r="C9" s="2" t="s">
        <v>203</v>
      </c>
      <c r="D9" s="2" t="s">
        <v>183</v>
      </c>
    </row>
    <row r="10" spans="1:4">
      <c r="A10" s="2" t="s">
        <v>178</v>
      </c>
      <c r="B10" s="2">
        <v>28</v>
      </c>
      <c r="C10" s="2" t="s">
        <v>184</v>
      </c>
      <c r="D10" s="2" t="s">
        <v>173</v>
      </c>
    </row>
    <row r="11" spans="1:4">
      <c r="A11" s="2" t="s">
        <v>178</v>
      </c>
      <c r="B11" s="2">
        <v>20</v>
      </c>
      <c r="C11" s="2" t="s">
        <v>204</v>
      </c>
      <c r="D11" s="2" t="s">
        <v>176</v>
      </c>
    </row>
    <row r="12" spans="1:4">
      <c r="A12" s="1"/>
      <c r="B12" s="1"/>
      <c r="C12" s="1"/>
      <c r="D12" s="1"/>
    </row>
    <row r="13" spans="1:4">
      <c r="A13" s="1"/>
      <c r="B13" s="1"/>
      <c r="C13" s="3" t="s">
        <v>205</v>
      </c>
      <c r="D13" s="1"/>
    </row>
    <row r="14" spans="1:4">
      <c r="A14" s="1"/>
      <c r="B14" s="1"/>
      <c r="C14" s="2" t="str">
        <f>VLOOKUP(LARGE(B3:B11,4),B3:D11,2,FALSE)</f>
        <v>현금보</v>
      </c>
      <c r="D14" s="1"/>
    </row>
  </sheetData>
  <phoneticPr fontId="3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/>
  </sheetViews>
  <sheetFormatPr defaultRowHeight="17"/>
  <sheetData>
    <row r="1" spans="1:5">
      <c r="A1" s="21"/>
      <c r="B1" s="1"/>
      <c r="C1" s="15" t="s">
        <v>206</v>
      </c>
      <c r="D1" s="1"/>
      <c r="E1" s="1"/>
    </row>
    <row r="2" spans="1:5">
      <c r="A2" s="2" t="s">
        <v>13</v>
      </c>
      <c r="B2" s="2" t="s">
        <v>207</v>
      </c>
      <c r="C2" s="2" t="s">
        <v>208</v>
      </c>
      <c r="D2" s="2" t="s">
        <v>209</v>
      </c>
      <c r="E2" s="2" t="s">
        <v>210</v>
      </c>
    </row>
    <row r="3" spans="1:5">
      <c r="A3" s="2" t="s">
        <v>211</v>
      </c>
      <c r="B3" s="17">
        <v>72</v>
      </c>
      <c r="C3" s="17">
        <v>78</v>
      </c>
      <c r="D3" s="17">
        <v>80</v>
      </c>
      <c r="E3" s="17">
        <v>90</v>
      </c>
    </row>
    <row r="4" spans="1:5">
      <c r="A4" s="2" t="s">
        <v>212</v>
      </c>
      <c r="B4" s="17">
        <v>88</v>
      </c>
      <c r="C4" s="17">
        <v>90</v>
      </c>
      <c r="D4" s="17">
        <v>78</v>
      </c>
      <c r="E4" s="17">
        <v>44</v>
      </c>
    </row>
    <row r="5" spans="1:5">
      <c r="A5" s="2" t="s">
        <v>213</v>
      </c>
      <c r="B5" s="17">
        <v>100</v>
      </c>
      <c r="C5" s="17">
        <v>90</v>
      </c>
      <c r="D5" s="17">
        <v>96</v>
      </c>
      <c r="E5" s="17">
        <v>76</v>
      </c>
    </row>
    <row r="6" spans="1:5">
      <c r="A6" s="2" t="s">
        <v>64</v>
      </c>
      <c r="B6" s="17">
        <v>66</v>
      </c>
      <c r="C6" s="17">
        <v>62</v>
      </c>
      <c r="D6" s="17">
        <v>60</v>
      </c>
      <c r="E6" s="17">
        <v>86</v>
      </c>
    </row>
    <row r="7" spans="1:5">
      <c r="A7" s="2" t="s">
        <v>214</v>
      </c>
      <c r="B7" s="17">
        <v>78</v>
      </c>
      <c r="C7" s="17">
        <v>84</v>
      </c>
      <c r="D7" s="17">
        <v>82</v>
      </c>
      <c r="E7" s="17">
        <v>92</v>
      </c>
    </row>
    <row r="8" spans="1:5">
      <c r="A8" s="1"/>
      <c r="B8" s="1"/>
      <c r="C8" s="1"/>
      <c r="D8" s="1"/>
      <c r="E8" s="1"/>
    </row>
    <row r="9" spans="1:5">
      <c r="A9" s="1"/>
      <c r="B9" s="1"/>
      <c r="C9" s="1"/>
      <c r="D9" s="62" t="s">
        <v>215</v>
      </c>
      <c r="E9" s="62"/>
    </row>
    <row r="10" spans="1:5">
      <c r="A10" s="1"/>
      <c r="B10" s="1"/>
      <c r="C10" s="1"/>
      <c r="D10" s="63"/>
      <c r="E10" s="63"/>
    </row>
  </sheetData>
  <mergeCells count="2">
    <mergeCell ref="D9:E9"/>
    <mergeCell ref="D10:E10"/>
  </mergeCells>
  <phoneticPr fontId="3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/>
  </sheetViews>
  <sheetFormatPr defaultRowHeight="17"/>
  <sheetData>
    <row r="1" spans="1:5">
      <c r="A1" s="21"/>
      <c r="B1" s="1"/>
      <c r="C1" s="15" t="s">
        <v>206</v>
      </c>
      <c r="D1" s="1"/>
      <c r="E1" s="1"/>
    </row>
    <row r="2" spans="1:5">
      <c r="A2" s="2" t="s">
        <v>13</v>
      </c>
      <c r="B2" s="2" t="s">
        <v>216</v>
      </c>
      <c r="C2" s="2" t="s">
        <v>208</v>
      </c>
      <c r="D2" s="2" t="s">
        <v>209</v>
      </c>
      <c r="E2" s="2" t="s">
        <v>217</v>
      </c>
    </row>
    <row r="3" spans="1:5">
      <c r="A3" s="2" t="s">
        <v>218</v>
      </c>
      <c r="B3" s="17">
        <v>72</v>
      </c>
      <c r="C3" s="17">
        <v>78</v>
      </c>
      <c r="D3" s="17">
        <v>80</v>
      </c>
      <c r="E3" s="17">
        <v>90</v>
      </c>
    </row>
    <row r="4" spans="1:5">
      <c r="A4" s="2" t="s">
        <v>212</v>
      </c>
      <c r="B4" s="17">
        <v>88</v>
      </c>
      <c r="C4" s="17">
        <v>90</v>
      </c>
      <c r="D4" s="17">
        <v>78</v>
      </c>
      <c r="E4" s="17">
        <v>44</v>
      </c>
    </row>
    <row r="5" spans="1:5">
      <c r="A5" s="2" t="s">
        <v>213</v>
      </c>
      <c r="B5" s="17">
        <v>100</v>
      </c>
      <c r="C5" s="17">
        <v>90</v>
      </c>
      <c r="D5" s="17">
        <v>96</v>
      </c>
      <c r="E5" s="17">
        <v>76</v>
      </c>
    </row>
    <row r="6" spans="1:5">
      <c r="A6" s="2" t="s">
        <v>64</v>
      </c>
      <c r="B6" s="17">
        <v>66</v>
      </c>
      <c r="C6" s="17">
        <v>62</v>
      </c>
      <c r="D6" s="17">
        <v>60</v>
      </c>
      <c r="E6" s="17">
        <v>86</v>
      </c>
    </row>
    <row r="7" spans="1:5">
      <c r="A7" s="2" t="s">
        <v>214</v>
      </c>
      <c r="B7" s="17">
        <v>78</v>
      </c>
      <c r="C7" s="17">
        <v>84</v>
      </c>
      <c r="D7" s="17">
        <v>82</v>
      </c>
      <c r="E7" s="17">
        <v>92</v>
      </c>
    </row>
    <row r="8" spans="1:5">
      <c r="A8" s="1"/>
      <c r="B8" s="1"/>
      <c r="C8" s="1"/>
      <c r="D8" s="1"/>
      <c r="E8" s="1"/>
    </row>
    <row r="9" spans="1:5">
      <c r="A9" s="1"/>
      <c r="B9" s="1"/>
      <c r="C9" s="1"/>
      <c r="D9" s="62" t="s">
        <v>215</v>
      </c>
      <c r="E9" s="62"/>
    </row>
    <row r="10" spans="1:5">
      <c r="A10" s="1"/>
      <c r="B10" s="1"/>
      <c r="C10" s="1"/>
      <c r="D10" s="63">
        <f>LARGE(B3:E7,3)-SMALL(B3:E7,2)</f>
        <v>32</v>
      </c>
      <c r="E10" s="63"/>
    </row>
  </sheetData>
  <mergeCells count="2">
    <mergeCell ref="D9:E9"/>
    <mergeCell ref="D10:E10"/>
  </mergeCells>
  <phoneticPr fontId="3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/>
  </sheetViews>
  <sheetFormatPr defaultRowHeight="17"/>
  <sheetData>
    <row r="1" spans="1:5">
      <c r="A1" s="21"/>
      <c r="B1" s="1"/>
      <c r="C1" s="15" t="s">
        <v>219</v>
      </c>
      <c r="D1" s="1"/>
      <c r="E1" s="1"/>
    </row>
    <row r="2" spans="1:5">
      <c r="A2" s="2" t="s">
        <v>220</v>
      </c>
      <c r="B2" s="2" t="s">
        <v>221</v>
      </c>
      <c r="C2" s="2" t="s">
        <v>222</v>
      </c>
      <c r="D2" s="2" t="s">
        <v>223</v>
      </c>
      <c r="E2" s="3" t="s">
        <v>27</v>
      </c>
    </row>
    <row r="3" spans="1:5">
      <c r="A3" s="2">
        <v>202001</v>
      </c>
      <c r="B3" s="2">
        <v>8</v>
      </c>
      <c r="C3" s="2">
        <v>85</v>
      </c>
      <c r="D3" s="2">
        <v>83</v>
      </c>
      <c r="E3" s="2"/>
    </row>
    <row r="4" spans="1:5">
      <c r="A4" s="2">
        <v>202002</v>
      </c>
      <c r="B4" s="2">
        <v>9</v>
      </c>
      <c r="C4" s="2">
        <v>79</v>
      </c>
      <c r="D4" s="2">
        <v>86</v>
      </c>
      <c r="E4" s="2"/>
    </row>
    <row r="5" spans="1:5">
      <c r="A5" s="2">
        <v>202003</v>
      </c>
      <c r="B5" s="2">
        <v>10</v>
      </c>
      <c r="C5" s="2">
        <v>68</v>
      </c>
      <c r="D5" s="2">
        <v>75</v>
      </c>
      <c r="E5" s="2"/>
    </row>
    <row r="6" spans="1:5">
      <c r="A6" s="2">
        <v>202004</v>
      </c>
      <c r="B6" s="2">
        <v>7</v>
      </c>
      <c r="C6" s="2">
        <v>91</v>
      </c>
      <c r="D6" s="2">
        <v>86</v>
      </c>
      <c r="E6" s="2"/>
    </row>
    <row r="7" spans="1:5">
      <c r="A7" s="2">
        <v>202005</v>
      </c>
      <c r="B7" s="2">
        <v>9</v>
      </c>
      <c r="C7" s="2">
        <v>89</v>
      </c>
      <c r="D7" s="2">
        <v>88</v>
      </c>
      <c r="E7" s="2"/>
    </row>
    <row r="8" spans="1:5">
      <c r="A8" s="2">
        <v>202006</v>
      </c>
      <c r="B8" s="2">
        <v>10</v>
      </c>
      <c r="C8" s="2">
        <v>72</v>
      </c>
      <c r="D8" s="2">
        <v>82</v>
      </c>
      <c r="E8" s="2"/>
    </row>
    <row r="9" spans="1:5">
      <c r="A9" s="2">
        <v>202007</v>
      </c>
      <c r="B9" s="2">
        <v>7</v>
      </c>
      <c r="C9" s="2">
        <v>54</v>
      </c>
      <c r="D9" s="2">
        <v>78</v>
      </c>
      <c r="E9" s="2"/>
    </row>
  </sheetData>
  <phoneticPr fontId="3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/>
  </sheetViews>
  <sheetFormatPr defaultRowHeight="17"/>
  <sheetData>
    <row r="1" spans="1:5">
      <c r="A1" s="21"/>
      <c r="B1" s="1"/>
      <c r="C1" s="15" t="s">
        <v>224</v>
      </c>
      <c r="D1" s="1"/>
      <c r="E1" s="1"/>
    </row>
    <row r="2" spans="1:5">
      <c r="A2" s="2" t="s">
        <v>220</v>
      </c>
      <c r="B2" s="2" t="s">
        <v>225</v>
      </c>
      <c r="C2" s="2" t="s">
        <v>226</v>
      </c>
      <c r="D2" s="2" t="s">
        <v>227</v>
      </c>
      <c r="E2" s="3" t="s">
        <v>228</v>
      </c>
    </row>
    <row r="3" spans="1:5">
      <c r="A3" s="2">
        <v>202001</v>
      </c>
      <c r="B3" s="2">
        <v>8</v>
      </c>
      <c r="C3" s="2">
        <v>85</v>
      </c>
      <c r="D3" s="2">
        <v>83</v>
      </c>
      <c r="E3" s="2" t="str">
        <f>IF(_xlfn.RANK.AVG(D3,$D$3:$D$9)&lt;=3,"상위권",IF(_xlfn.RANK.AVG(D3,$D$3:$D$9)&lt;=5,"중위권","하위권"))</f>
        <v>중위권</v>
      </c>
    </row>
    <row r="4" spans="1:5">
      <c r="A4" s="2">
        <v>202002</v>
      </c>
      <c r="B4" s="2">
        <v>9</v>
      </c>
      <c r="C4" s="2">
        <v>79</v>
      </c>
      <c r="D4" s="2">
        <v>86</v>
      </c>
      <c r="E4" s="55" t="str">
        <f t="shared" ref="E4:E9" si="0">IF(_xlfn.RANK.AVG(D4,$D$3:$D$9)&lt;=3,"상위권",IF(_xlfn.RANK.AVG(D4,$D$3:$D$9)&lt;=5,"중위권","하위권"))</f>
        <v>상위권</v>
      </c>
    </row>
    <row r="5" spans="1:5">
      <c r="A5" s="2">
        <v>202003</v>
      </c>
      <c r="B5" s="2">
        <v>10</v>
      </c>
      <c r="C5" s="2">
        <v>68</v>
      </c>
      <c r="D5" s="2">
        <v>75</v>
      </c>
      <c r="E5" s="55" t="str">
        <f t="shared" si="0"/>
        <v>하위권</v>
      </c>
    </row>
    <row r="6" spans="1:5">
      <c r="A6" s="2">
        <v>202004</v>
      </c>
      <c r="B6" s="2">
        <v>7</v>
      </c>
      <c r="C6" s="2">
        <v>91</v>
      </c>
      <c r="D6" s="2">
        <v>86</v>
      </c>
      <c r="E6" s="55" t="str">
        <f t="shared" si="0"/>
        <v>상위권</v>
      </c>
    </row>
    <row r="7" spans="1:5">
      <c r="A7" s="2">
        <v>202005</v>
      </c>
      <c r="B7" s="2">
        <v>9</v>
      </c>
      <c r="C7" s="2">
        <v>89</v>
      </c>
      <c r="D7" s="2">
        <v>88</v>
      </c>
      <c r="E7" s="55" t="str">
        <f t="shared" si="0"/>
        <v>상위권</v>
      </c>
    </row>
    <row r="8" spans="1:5">
      <c r="A8" s="2">
        <v>202006</v>
      </c>
      <c r="B8" s="2">
        <v>10</v>
      </c>
      <c r="C8" s="2">
        <v>72</v>
      </c>
      <c r="D8" s="2">
        <v>82</v>
      </c>
      <c r="E8" s="55" t="str">
        <f t="shared" si="0"/>
        <v>중위권</v>
      </c>
    </row>
    <row r="9" spans="1:5">
      <c r="A9" s="2">
        <v>202007</v>
      </c>
      <c r="B9" s="2">
        <v>7</v>
      </c>
      <c r="C9" s="2">
        <v>54</v>
      </c>
      <c r="D9" s="2">
        <v>78</v>
      </c>
      <c r="E9" s="55" t="str">
        <f t="shared" si="0"/>
        <v>하위권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/>
  </sheetViews>
  <sheetFormatPr defaultRowHeight="17"/>
  <sheetData>
    <row r="1" spans="1:4">
      <c r="A1" s="11" t="s">
        <v>229</v>
      </c>
      <c r="B1" s="7"/>
      <c r="C1" s="7"/>
      <c r="D1" s="13"/>
    </row>
    <row r="2" spans="1:4">
      <c r="A2" s="8" t="s">
        <v>230</v>
      </c>
      <c r="B2" s="8" t="s">
        <v>13</v>
      </c>
      <c r="C2" s="8" t="s">
        <v>231</v>
      </c>
      <c r="D2" s="9" t="s">
        <v>232</v>
      </c>
    </row>
    <row r="3" spans="1:4">
      <c r="A3" s="8">
        <v>30602</v>
      </c>
      <c r="B3" s="8" t="s">
        <v>233</v>
      </c>
      <c r="C3" s="8">
        <v>166</v>
      </c>
      <c r="D3" s="8"/>
    </row>
    <row r="4" spans="1:4">
      <c r="A4" s="8">
        <v>30606</v>
      </c>
      <c r="B4" s="8" t="s">
        <v>234</v>
      </c>
      <c r="C4" s="8">
        <v>162</v>
      </c>
      <c r="D4" s="8"/>
    </row>
    <row r="5" spans="1:4">
      <c r="A5" s="8">
        <v>30610</v>
      </c>
      <c r="B5" s="8" t="s">
        <v>235</v>
      </c>
      <c r="C5" s="8">
        <v>158</v>
      </c>
      <c r="D5" s="8"/>
    </row>
    <row r="6" spans="1:4">
      <c r="A6" s="8">
        <v>30614</v>
      </c>
      <c r="B6" s="8" t="s">
        <v>236</v>
      </c>
      <c r="C6" s="8">
        <v>175</v>
      </c>
      <c r="D6" s="8"/>
    </row>
    <row r="7" spans="1:4">
      <c r="A7" s="8">
        <v>30618</v>
      </c>
      <c r="B7" s="8" t="s">
        <v>237</v>
      </c>
      <c r="C7" s="8">
        <v>163</v>
      </c>
      <c r="D7" s="8"/>
    </row>
    <row r="8" spans="1:4">
      <c r="A8" s="8">
        <v>30622</v>
      </c>
      <c r="B8" s="8" t="s">
        <v>238</v>
      </c>
      <c r="C8" s="8">
        <v>168</v>
      </c>
      <c r="D8" s="8"/>
    </row>
    <row r="9" spans="1:4">
      <c r="A9" s="8">
        <v>30626</v>
      </c>
      <c r="B9" s="8" t="s">
        <v>239</v>
      </c>
      <c r="C9" s="8">
        <v>172</v>
      </c>
      <c r="D9" s="8"/>
    </row>
    <row r="10" spans="1:4">
      <c r="A10" s="8">
        <v>30630</v>
      </c>
      <c r="B10" s="8" t="s">
        <v>240</v>
      </c>
      <c r="C10" s="8">
        <v>170</v>
      </c>
      <c r="D10" s="8"/>
    </row>
    <row r="11" spans="1:4">
      <c r="A11" s="8">
        <v>30634</v>
      </c>
      <c r="B11" s="8" t="s">
        <v>241</v>
      </c>
      <c r="C11" s="8">
        <v>169</v>
      </c>
      <c r="D11" s="8"/>
    </row>
    <row r="12" spans="1:4">
      <c r="A12" s="7"/>
      <c r="B12" s="13"/>
      <c r="C12" s="7"/>
      <c r="D12" s="7"/>
    </row>
    <row r="13" spans="1:4">
      <c r="A13" s="13" t="s">
        <v>242</v>
      </c>
      <c r="B13" s="13"/>
      <c r="C13" s="13"/>
      <c r="D13" s="13"/>
    </row>
    <row r="14" spans="1:4">
      <c r="A14" s="8" t="s">
        <v>243</v>
      </c>
      <c r="B14" s="8">
        <v>1</v>
      </c>
      <c r="C14" s="8">
        <v>4</v>
      </c>
      <c r="D14" s="8">
        <v>7</v>
      </c>
    </row>
    <row r="15" spans="1:4">
      <c r="A15" s="8" t="s">
        <v>232</v>
      </c>
      <c r="B15" s="8" t="s">
        <v>244</v>
      </c>
      <c r="C15" s="8" t="s">
        <v>245</v>
      </c>
      <c r="D15" s="8" t="s">
        <v>246</v>
      </c>
    </row>
  </sheetData>
  <phoneticPr fontId="3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/>
  </sheetViews>
  <sheetFormatPr defaultRowHeight="17"/>
  <sheetData>
    <row r="1" spans="1:4">
      <c r="A1" s="11" t="s">
        <v>229</v>
      </c>
      <c r="B1" s="7"/>
      <c r="C1" s="7"/>
      <c r="D1" s="13"/>
    </row>
    <row r="2" spans="1:4">
      <c r="A2" s="8" t="s">
        <v>230</v>
      </c>
      <c r="B2" s="8" t="s">
        <v>13</v>
      </c>
      <c r="C2" s="8" t="s">
        <v>231</v>
      </c>
      <c r="D2" s="9" t="s">
        <v>247</v>
      </c>
    </row>
    <row r="3" spans="1:4">
      <c r="A3" s="8">
        <v>30602</v>
      </c>
      <c r="B3" s="8" t="s">
        <v>248</v>
      </c>
      <c r="C3" s="8">
        <v>166</v>
      </c>
      <c r="D3" s="8" t="str">
        <f>HLOOKUP(_xlfn.RANK.EQ(C3,$C$3:$C$11,1),$B$14:$D$15,2)</f>
        <v>나열</v>
      </c>
    </row>
    <row r="4" spans="1:4">
      <c r="A4" s="8">
        <v>30606</v>
      </c>
      <c r="B4" s="8" t="s">
        <v>249</v>
      </c>
      <c r="C4" s="8">
        <v>162</v>
      </c>
      <c r="D4" s="8" t="str">
        <f t="shared" ref="D4:D11" si="0">HLOOKUP(_xlfn.RANK.EQ(C4,$C$3:$C$11,1),$B$14:$D$15,2)</f>
        <v>가열</v>
      </c>
    </row>
    <row r="5" spans="1:4">
      <c r="A5" s="8">
        <v>30610</v>
      </c>
      <c r="B5" s="8" t="s">
        <v>250</v>
      </c>
      <c r="C5" s="8">
        <v>158</v>
      </c>
      <c r="D5" s="8" t="str">
        <f t="shared" si="0"/>
        <v>가열</v>
      </c>
    </row>
    <row r="6" spans="1:4">
      <c r="A6" s="8">
        <v>30614</v>
      </c>
      <c r="B6" s="8" t="s">
        <v>251</v>
      </c>
      <c r="C6" s="8">
        <v>175</v>
      </c>
      <c r="D6" s="8" t="str">
        <f t="shared" si="0"/>
        <v>다열</v>
      </c>
    </row>
    <row r="7" spans="1:4">
      <c r="A7" s="8">
        <v>30618</v>
      </c>
      <c r="B7" s="8" t="s">
        <v>252</v>
      </c>
      <c r="C7" s="8">
        <v>163</v>
      </c>
      <c r="D7" s="8" t="str">
        <f t="shared" si="0"/>
        <v>가열</v>
      </c>
    </row>
    <row r="8" spans="1:4">
      <c r="A8" s="8">
        <v>30622</v>
      </c>
      <c r="B8" s="8" t="s">
        <v>238</v>
      </c>
      <c r="C8" s="8">
        <v>168</v>
      </c>
      <c r="D8" s="8" t="str">
        <f t="shared" si="0"/>
        <v>나열</v>
      </c>
    </row>
    <row r="9" spans="1:4">
      <c r="A9" s="8">
        <v>30626</v>
      </c>
      <c r="B9" s="8" t="s">
        <v>239</v>
      </c>
      <c r="C9" s="8">
        <v>172</v>
      </c>
      <c r="D9" s="8" t="str">
        <f t="shared" si="0"/>
        <v>다열</v>
      </c>
    </row>
    <row r="10" spans="1:4">
      <c r="A10" s="8">
        <v>30630</v>
      </c>
      <c r="B10" s="8" t="s">
        <v>240</v>
      </c>
      <c r="C10" s="8">
        <v>170</v>
      </c>
      <c r="D10" s="8" t="str">
        <f t="shared" si="0"/>
        <v>다열</v>
      </c>
    </row>
    <row r="11" spans="1:4">
      <c r="A11" s="8">
        <v>30634</v>
      </c>
      <c r="B11" s="8" t="s">
        <v>253</v>
      </c>
      <c r="C11" s="8">
        <v>169</v>
      </c>
      <c r="D11" s="8" t="str">
        <f t="shared" si="0"/>
        <v>나열</v>
      </c>
    </row>
    <row r="12" spans="1:4">
      <c r="A12" s="7"/>
      <c r="B12" s="13"/>
      <c r="C12" s="7"/>
      <c r="D12" s="7"/>
    </row>
    <row r="13" spans="1:4">
      <c r="A13" s="13" t="s">
        <v>242</v>
      </c>
      <c r="B13" s="13"/>
      <c r="C13" s="13"/>
      <c r="D13" s="13"/>
    </row>
    <row r="14" spans="1:4">
      <c r="A14" s="8" t="s">
        <v>243</v>
      </c>
      <c r="B14" s="8">
        <v>1</v>
      </c>
      <c r="C14" s="8">
        <v>4</v>
      </c>
      <c r="D14" s="8">
        <v>7</v>
      </c>
    </row>
    <row r="15" spans="1:4">
      <c r="A15" s="8" t="s">
        <v>247</v>
      </c>
      <c r="B15" s="8" t="s">
        <v>254</v>
      </c>
      <c r="C15" s="8" t="s">
        <v>245</v>
      </c>
      <c r="D15" s="8" t="s">
        <v>246</v>
      </c>
    </row>
  </sheetData>
  <phoneticPr fontId="3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7"/>
  <sheetData>
    <row r="1" spans="1:2">
      <c r="A1" s="1"/>
      <c r="B1" s="1" t="s">
        <v>255</v>
      </c>
    </row>
    <row r="2" spans="1:2">
      <c r="A2" s="2" t="s">
        <v>13</v>
      </c>
      <c r="B2" s="2" t="s">
        <v>231</v>
      </c>
    </row>
    <row r="3" spans="1:2">
      <c r="A3" s="2" t="s">
        <v>256</v>
      </c>
      <c r="B3" s="25">
        <v>171</v>
      </c>
    </row>
    <row r="4" spans="1:2">
      <c r="A4" s="2" t="s">
        <v>257</v>
      </c>
      <c r="B4" s="25">
        <v>169</v>
      </c>
    </row>
    <row r="5" spans="1:2">
      <c r="A5" s="2" t="s">
        <v>258</v>
      </c>
      <c r="B5" s="25">
        <v>158</v>
      </c>
    </row>
    <row r="6" spans="1:2">
      <c r="A6" s="2" t="s">
        <v>259</v>
      </c>
      <c r="B6" s="25">
        <v>174</v>
      </c>
    </row>
    <row r="7" spans="1:2">
      <c r="A7" s="2" t="s">
        <v>260</v>
      </c>
      <c r="B7" s="25">
        <v>175</v>
      </c>
    </row>
    <row r="8" spans="1:2">
      <c r="A8" s="2" t="s">
        <v>261</v>
      </c>
      <c r="B8" s="25">
        <v>160</v>
      </c>
    </row>
    <row r="9" spans="1:2">
      <c r="A9" s="2" t="s">
        <v>262</v>
      </c>
      <c r="B9" s="25">
        <v>161</v>
      </c>
    </row>
    <row r="10" spans="1:2">
      <c r="A10" s="3" t="s">
        <v>263</v>
      </c>
      <c r="B10" s="17"/>
    </row>
  </sheetData>
  <phoneticPr fontId="3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7"/>
  <sheetData>
    <row r="1" spans="1:2">
      <c r="A1" s="1"/>
      <c r="B1" s="1" t="s">
        <v>255</v>
      </c>
    </row>
    <row r="2" spans="1:2">
      <c r="A2" s="2" t="s">
        <v>13</v>
      </c>
      <c r="B2" s="2" t="s">
        <v>264</v>
      </c>
    </row>
    <row r="3" spans="1:2">
      <c r="A3" s="2" t="s">
        <v>265</v>
      </c>
      <c r="B3" s="25">
        <v>171</v>
      </c>
    </row>
    <row r="4" spans="1:2">
      <c r="A4" s="2" t="s">
        <v>266</v>
      </c>
      <c r="B4" s="25">
        <v>169</v>
      </c>
    </row>
    <row r="5" spans="1:2">
      <c r="A5" s="2" t="s">
        <v>267</v>
      </c>
      <c r="B5" s="25">
        <v>158</v>
      </c>
    </row>
    <row r="6" spans="1:2">
      <c r="A6" s="2" t="s">
        <v>268</v>
      </c>
      <c r="B6" s="25">
        <v>174</v>
      </c>
    </row>
    <row r="7" spans="1:2">
      <c r="A7" s="2" t="s">
        <v>269</v>
      </c>
      <c r="B7" s="25">
        <v>175</v>
      </c>
    </row>
    <row r="8" spans="1:2">
      <c r="A8" s="2" t="s">
        <v>270</v>
      </c>
      <c r="B8" s="25">
        <v>160</v>
      </c>
    </row>
    <row r="9" spans="1:2">
      <c r="A9" s="2" t="s">
        <v>271</v>
      </c>
      <c r="B9" s="25">
        <v>161</v>
      </c>
    </row>
    <row r="10" spans="1:2">
      <c r="A10" s="3" t="s">
        <v>272</v>
      </c>
      <c r="B10" s="17">
        <f>ROUNDUP(VAR(B3:B9),1)</f>
        <v>49.9</v>
      </c>
    </row>
  </sheetData>
  <phoneticPr fontId="3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/>
  </sheetViews>
  <sheetFormatPr defaultRowHeight="17"/>
  <cols>
    <col min="3" max="3" width="11.75" customWidth="1"/>
    <col min="4" max="5" width="13" bestFit="1" customWidth="1"/>
  </cols>
  <sheetData>
    <row r="1" spans="1:5">
      <c r="A1" s="26"/>
      <c r="B1" s="27" t="s">
        <v>273</v>
      </c>
      <c r="C1" s="28"/>
      <c r="D1" s="28"/>
      <c r="E1" s="28"/>
    </row>
    <row r="2" spans="1:5">
      <c r="A2" s="1"/>
      <c r="B2" s="1"/>
      <c r="C2" s="1"/>
      <c r="D2" s="1"/>
      <c r="E2" s="1"/>
    </row>
    <row r="3" spans="1:5">
      <c r="A3" s="1"/>
      <c r="B3" s="2" t="s">
        <v>274</v>
      </c>
      <c r="C3" s="2" t="s">
        <v>275</v>
      </c>
      <c r="D3" s="2" t="s">
        <v>276</v>
      </c>
      <c r="E3" s="2" t="s">
        <v>277</v>
      </c>
    </row>
    <row r="4" spans="1:5">
      <c r="A4" s="1"/>
      <c r="B4" s="2" t="s">
        <v>278</v>
      </c>
      <c r="C4" s="29">
        <v>84</v>
      </c>
      <c r="D4" s="17">
        <v>100</v>
      </c>
      <c r="E4" s="30">
        <v>68</v>
      </c>
    </row>
    <row r="5" spans="1:5">
      <c r="A5" s="1"/>
      <c r="B5" s="2" t="s">
        <v>279</v>
      </c>
      <c r="C5" s="29">
        <v>77</v>
      </c>
      <c r="D5" s="17">
        <v>99</v>
      </c>
      <c r="E5" s="30">
        <v>88</v>
      </c>
    </row>
    <row r="6" spans="1:5">
      <c r="A6" s="1"/>
      <c r="B6" s="2" t="s">
        <v>280</v>
      </c>
      <c r="C6" s="29">
        <v>98</v>
      </c>
      <c r="D6" s="17">
        <v>77</v>
      </c>
      <c r="E6" s="30">
        <v>90</v>
      </c>
    </row>
    <row r="7" spans="1:5">
      <c r="A7" s="1"/>
      <c r="B7" s="2" t="s">
        <v>281</v>
      </c>
      <c r="C7" s="30">
        <v>78</v>
      </c>
      <c r="D7" s="17">
        <v>66</v>
      </c>
      <c r="E7" s="30">
        <v>95</v>
      </c>
    </row>
    <row r="8" spans="1:5">
      <c r="A8" s="1"/>
      <c r="B8" s="2" t="s">
        <v>282</v>
      </c>
      <c r="C8" s="30">
        <v>67</v>
      </c>
      <c r="D8" s="17">
        <v>85</v>
      </c>
      <c r="E8" s="30">
        <v>79</v>
      </c>
    </row>
    <row r="9" spans="1:5">
      <c r="A9" s="1"/>
      <c r="B9" s="3" t="s">
        <v>283</v>
      </c>
      <c r="C9" s="31"/>
      <c r="D9" s="31"/>
      <c r="E9" s="31"/>
    </row>
  </sheetData>
  <phoneticPr fontId="3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/>
  </sheetViews>
  <sheetFormatPr defaultRowHeight="17"/>
  <cols>
    <col min="3" max="3" width="11.75" customWidth="1"/>
    <col min="4" max="5" width="13" bestFit="1" customWidth="1"/>
  </cols>
  <sheetData>
    <row r="1" spans="1:5">
      <c r="A1" s="26"/>
      <c r="B1" s="27" t="s">
        <v>285</v>
      </c>
      <c r="C1" s="28"/>
      <c r="D1" s="28"/>
      <c r="E1" s="28"/>
    </row>
    <row r="2" spans="1:5">
      <c r="A2" s="1"/>
      <c r="B2" s="1"/>
      <c r="C2" s="1"/>
      <c r="D2" s="1"/>
      <c r="E2" s="1"/>
    </row>
    <row r="3" spans="1:5">
      <c r="A3" s="1"/>
      <c r="B3" s="2" t="s">
        <v>286</v>
      </c>
      <c r="C3" s="2" t="s">
        <v>287</v>
      </c>
      <c r="D3" s="2" t="s">
        <v>288</v>
      </c>
      <c r="E3" s="2" t="s">
        <v>289</v>
      </c>
    </row>
    <row r="4" spans="1:5">
      <c r="A4" s="1"/>
      <c r="B4" s="2" t="s">
        <v>278</v>
      </c>
      <c r="C4" s="29">
        <v>84</v>
      </c>
      <c r="D4" s="17">
        <v>100</v>
      </c>
      <c r="E4" s="30">
        <v>68</v>
      </c>
    </row>
    <row r="5" spans="1:5">
      <c r="A5" s="1"/>
      <c r="B5" s="2" t="s">
        <v>290</v>
      </c>
      <c r="C5" s="29">
        <v>77</v>
      </c>
      <c r="D5" s="17">
        <v>99</v>
      </c>
      <c r="E5" s="30">
        <v>88</v>
      </c>
    </row>
    <row r="6" spans="1:5">
      <c r="A6" s="1"/>
      <c r="B6" s="2" t="s">
        <v>291</v>
      </c>
      <c r="C6" s="29">
        <v>98</v>
      </c>
      <c r="D6" s="17">
        <v>77</v>
      </c>
      <c r="E6" s="30">
        <v>90</v>
      </c>
    </row>
    <row r="7" spans="1:5">
      <c r="A7" s="1"/>
      <c r="B7" s="2" t="s">
        <v>281</v>
      </c>
      <c r="C7" s="30">
        <v>78</v>
      </c>
      <c r="D7" s="17">
        <v>66</v>
      </c>
      <c r="E7" s="30">
        <v>95</v>
      </c>
    </row>
    <row r="8" spans="1:5">
      <c r="A8" s="1"/>
      <c r="B8" s="2" t="s">
        <v>292</v>
      </c>
      <c r="C8" s="30">
        <v>67</v>
      </c>
      <c r="D8" s="17">
        <v>85</v>
      </c>
      <c r="E8" s="30">
        <v>79</v>
      </c>
    </row>
    <row r="9" spans="1:5">
      <c r="A9" s="1"/>
      <c r="B9" s="3" t="s">
        <v>293</v>
      </c>
      <c r="C9" s="31">
        <f>STDEV(C4:C8)</f>
        <v>11.388590782006341</v>
      </c>
      <c r="D9" s="31">
        <f>STDEV(D4:D8)</f>
        <v>14.536161804272794</v>
      </c>
      <c r="E9" s="31">
        <f>STDEV(E4:E8)</f>
        <v>10.653637876331258</v>
      </c>
    </row>
  </sheetData>
  <phoneticPr fontId="3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/>
  </sheetViews>
  <sheetFormatPr defaultRowHeight="17"/>
  <cols>
    <col min="5" max="5" width="11.83203125" bestFit="1" customWidth="1"/>
  </cols>
  <sheetData>
    <row r="1" spans="1:5">
      <c r="A1" s="26"/>
      <c r="B1" s="27" t="s">
        <v>294</v>
      </c>
      <c r="C1" s="32"/>
      <c r="D1" s="33"/>
      <c r="E1" s="1"/>
    </row>
    <row r="2" spans="1:5">
      <c r="A2" s="1"/>
      <c r="B2" s="1"/>
      <c r="C2" s="1"/>
      <c r="D2" s="1"/>
      <c r="E2" s="1"/>
    </row>
    <row r="3" spans="1:5">
      <c r="A3" s="1"/>
      <c r="B3" s="2" t="s">
        <v>295</v>
      </c>
      <c r="C3" s="2" t="s">
        <v>296</v>
      </c>
      <c r="D3" s="1"/>
      <c r="E3" s="3" t="s">
        <v>297</v>
      </c>
    </row>
    <row r="4" spans="1:5">
      <c r="A4" s="1"/>
      <c r="B4" s="2" t="s">
        <v>298</v>
      </c>
      <c r="C4" s="2">
        <v>90</v>
      </c>
      <c r="D4" s="1"/>
      <c r="E4" s="2"/>
    </row>
    <row r="5" spans="1:5">
      <c r="A5" s="1"/>
      <c r="B5" s="2" t="s">
        <v>299</v>
      </c>
      <c r="C5" s="2">
        <v>100</v>
      </c>
      <c r="D5" s="33"/>
      <c r="E5" s="1"/>
    </row>
    <row r="6" spans="1:5">
      <c r="A6" s="1"/>
      <c r="B6" s="2" t="s">
        <v>300</v>
      </c>
      <c r="C6" s="2">
        <v>85</v>
      </c>
      <c r="D6" s="33"/>
      <c r="E6" s="1"/>
    </row>
    <row r="7" spans="1:5">
      <c r="A7" s="1"/>
      <c r="B7" s="2" t="s">
        <v>301</v>
      </c>
      <c r="C7" s="2">
        <v>70</v>
      </c>
      <c r="D7" s="33"/>
      <c r="E7" s="1"/>
    </row>
    <row r="8" spans="1:5">
      <c r="A8" s="1"/>
      <c r="B8" s="2" t="s">
        <v>302</v>
      </c>
      <c r="C8" s="2">
        <v>95</v>
      </c>
      <c r="D8" s="33"/>
      <c r="E8" s="34"/>
    </row>
    <row r="9" spans="1:5">
      <c r="A9" s="1"/>
      <c r="B9" s="2" t="s">
        <v>303</v>
      </c>
      <c r="C9" s="2">
        <v>65</v>
      </c>
      <c r="D9" s="33"/>
      <c r="E9" s="1"/>
    </row>
    <row r="10" spans="1:5">
      <c r="A10" s="1"/>
      <c r="B10" s="2" t="s">
        <v>304</v>
      </c>
      <c r="C10" s="2">
        <v>80</v>
      </c>
      <c r="D10" s="33"/>
      <c r="E10" s="1"/>
    </row>
  </sheetData>
  <phoneticPr fontId="3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/>
  </sheetViews>
  <sheetFormatPr defaultRowHeight="17"/>
  <cols>
    <col min="5" max="5" width="11.83203125" bestFit="1" customWidth="1"/>
  </cols>
  <sheetData>
    <row r="1" spans="1:5">
      <c r="A1" s="26"/>
      <c r="B1" s="27" t="s">
        <v>305</v>
      </c>
      <c r="C1" s="32"/>
      <c r="D1" s="33"/>
      <c r="E1" s="1"/>
    </row>
    <row r="2" spans="1:5">
      <c r="A2" s="1"/>
      <c r="B2" s="1"/>
      <c r="C2" s="1"/>
      <c r="D2" s="1"/>
      <c r="E2" s="1"/>
    </row>
    <row r="3" spans="1:5">
      <c r="A3" s="1"/>
      <c r="B3" s="2" t="s">
        <v>306</v>
      </c>
      <c r="C3" s="2" t="s">
        <v>296</v>
      </c>
      <c r="D3" s="1"/>
      <c r="E3" s="3" t="s">
        <v>297</v>
      </c>
    </row>
    <row r="4" spans="1:5">
      <c r="A4" s="1"/>
      <c r="B4" s="2" t="s">
        <v>307</v>
      </c>
      <c r="C4" s="2">
        <v>90</v>
      </c>
      <c r="D4" s="1"/>
      <c r="E4" s="2">
        <f>COUNT(C4:C10)</f>
        <v>7</v>
      </c>
    </row>
    <row r="5" spans="1:5">
      <c r="A5" s="1"/>
      <c r="B5" s="2" t="s">
        <v>308</v>
      </c>
      <c r="C5" s="2">
        <v>100</v>
      </c>
      <c r="D5" s="33"/>
      <c r="E5" s="1"/>
    </row>
    <row r="6" spans="1:5">
      <c r="A6" s="1"/>
      <c r="B6" s="2" t="s">
        <v>309</v>
      </c>
      <c r="C6" s="2">
        <v>85</v>
      </c>
      <c r="D6" s="33"/>
      <c r="E6" s="1"/>
    </row>
    <row r="7" spans="1:5">
      <c r="A7" s="1"/>
      <c r="B7" s="2" t="s">
        <v>310</v>
      </c>
      <c r="C7" s="2">
        <v>70</v>
      </c>
      <c r="D7" s="33"/>
      <c r="E7" s="1"/>
    </row>
    <row r="8" spans="1:5">
      <c r="A8" s="1"/>
      <c r="B8" s="2" t="s">
        <v>311</v>
      </c>
      <c r="C8" s="2">
        <v>95</v>
      </c>
      <c r="D8" s="33"/>
      <c r="E8" s="34"/>
    </row>
    <row r="9" spans="1:5">
      <c r="A9" s="1"/>
      <c r="B9" s="2" t="s">
        <v>312</v>
      </c>
      <c r="C9" s="2">
        <v>65</v>
      </c>
      <c r="D9" s="33"/>
      <c r="E9" s="1"/>
    </row>
    <row r="10" spans="1:5">
      <c r="A10" s="1"/>
      <c r="B10" s="2" t="s">
        <v>313</v>
      </c>
      <c r="C10" s="2">
        <v>80</v>
      </c>
      <c r="D10" s="33"/>
      <c r="E10" s="1"/>
    </row>
  </sheetData>
  <phoneticPr fontId="3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/>
  </sheetViews>
  <sheetFormatPr defaultRowHeight="17"/>
  <sheetData>
    <row r="1" spans="1:5">
      <c r="A1" s="7" t="s">
        <v>314</v>
      </c>
      <c r="B1" s="7"/>
      <c r="C1" s="7"/>
      <c r="D1" s="7"/>
      <c r="E1" s="7"/>
    </row>
    <row r="2" spans="1:5">
      <c r="A2" s="8" t="s">
        <v>284</v>
      </c>
      <c r="B2" s="8" t="s">
        <v>315</v>
      </c>
      <c r="C2" s="8" t="s">
        <v>316</v>
      </c>
      <c r="D2" s="8" t="s">
        <v>317</v>
      </c>
      <c r="E2" s="9" t="s">
        <v>318</v>
      </c>
    </row>
    <row r="3" spans="1:5">
      <c r="A3" s="8" t="s">
        <v>319</v>
      </c>
      <c r="B3" s="8">
        <v>78</v>
      </c>
      <c r="C3" s="8">
        <v>85</v>
      </c>
      <c r="D3" s="8">
        <v>76</v>
      </c>
      <c r="E3" s="35"/>
    </row>
    <row r="4" spans="1:5">
      <c r="A4" s="8" t="s">
        <v>320</v>
      </c>
      <c r="B4" s="8">
        <v>85</v>
      </c>
      <c r="C4" s="8">
        <v>85</v>
      </c>
      <c r="D4" s="8">
        <v>54</v>
      </c>
      <c r="E4" s="35"/>
    </row>
    <row r="5" spans="1:5">
      <c r="A5" s="8" t="s">
        <v>321</v>
      </c>
      <c r="B5" s="8">
        <v>89</v>
      </c>
      <c r="C5" s="8"/>
      <c r="D5" s="8">
        <v>84</v>
      </c>
      <c r="E5" s="35"/>
    </row>
    <row r="6" spans="1:5">
      <c r="A6" s="8" t="s">
        <v>322</v>
      </c>
      <c r="B6" s="8">
        <v>85</v>
      </c>
      <c r="C6" s="8">
        <v>78</v>
      </c>
      <c r="D6" s="8">
        <v>87</v>
      </c>
      <c r="E6" s="35"/>
    </row>
    <row r="7" spans="1:5">
      <c r="A7" s="8" t="s">
        <v>323</v>
      </c>
      <c r="B7" s="8"/>
      <c r="C7" s="8">
        <v>85</v>
      </c>
      <c r="D7" s="8">
        <v>65</v>
      </c>
      <c r="E7" s="35"/>
    </row>
    <row r="8" spans="1:5">
      <c r="A8" s="8" t="s">
        <v>324</v>
      </c>
      <c r="B8" s="8">
        <v>82</v>
      </c>
      <c r="C8" s="8">
        <v>96</v>
      </c>
      <c r="D8" s="8">
        <v>95</v>
      </c>
      <c r="E8" s="35"/>
    </row>
    <row r="9" spans="1:5">
      <c r="A9" s="8" t="s">
        <v>325</v>
      </c>
      <c r="B9" s="8">
        <v>95</v>
      </c>
      <c r="C9" s="8">
        <v>85</v>
      </c>
      <c r="D9" s="8">
        <v>75</v>
      </c>
      <c r="E9" s="35"/>
    </row>
    <row r="10" spans="1:5">
      <c r="A10" s="8" t="s">
        <v>326</v>
      </c>
      <c r="B10" s="8">
        <v>45</v>
      </c>
      <c r="C10" s="8">
        <v>89</v>
      </c>
      <c r="D10" s="8"/>
      <c r="E10" s="35"/>
    </row>
    <row r="11" spans="1:5">
      <c r="A11" s="8" t="s">
        <v>327</v>
      </c>
      <c r="B11" s="8">
        <v>75</v>
      </c>
      <c r="C11" s="8">
        <v>65</v>
      </c>
      <c r="D11" s="8">
        <v>84</v>
      </c>
      <c r="E11" s="35"/>
    </row>
    <row r="12" spans="1:5">
      <c r="A12" s="8" t="s">
        <v>328</v>
      </c>
      <c r="B12" s="8">
        <v>52</v>
      </c>
      <c r="C12" s="8">
        <v>45</v>
      </c>
      <c r="D12" s="8">
        <v>78</v>
      </c>
      <c r="E12" s="35"/>
    </row>
    <row r="13" spans="1:5">
      <c r="A13" s="8" t="s">
        <v>329</v>
      </c>
      <c r="B13" s="8">
        <v>45</v>
      </c>
      <c r="C13" s="8">
        <v>45</v>
      </c>
      <c r="D13" s="8"/>
      <c r="E13" s="35"/>
    </row>
  </sheetData>
  <phoneticPr fontId="3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/>
  </sheetViews>
  <sheetFormatPr defaultRowHeight="17"/>
  <sheetData>
    <row r="1" spans="1:5">
      <c r="A1" s="7" t="s">
        <v>330</v>
      </c>
      <c r="B1" s="7"/>
      <c r="C1" s="7"/>
      <c r="D1" s="7"/>
      <c r="E1" s="7"/>
    </row>
    <row r="2" spans="1:5">
      <c r="A2" s="8" t="s">
        <v>13</v>
      </c>
      <c r="B2" s="8" t="s">
        <v>331</v>
      </c>
      <c r="C2" s="8" t="s">
        <v>222</v>
      </c>
      <c r="D2" s="8" t="s">
        <v>223</v>
      </c>
      <c r="E2" s="9" t="s">
        <v>27</v>
      </c>
    </row>
    <row r="3" spans="1:5">
      <c r="A3" s="8" t="s">
        <v>332</v>
      </c>
      <c r="B3" s="8">
        <v>78</v>
      </c>
      <c r="C3" s="8">
        <v>85</v>
      </c>
      <c r="D3" s="8">
        <v>76</v>
      </c>
      <c r="E3" s="35" t="str">
        <f>IF(COUNT(B3:D3)=3,"이수완료","재수강")</f>
        <v>이수완료</v>
      </c>
    </row>
    <row r="4" spans="1:5">
      <c r="A4" s="8" t="s">
        <v>333</v>
      </c>
      <c r="B4" s="8">
        <v>85</v>
      </c>
      <c r="C4" s="8">
        <v>85</v>
      </c>
      <c r="D4" s="8">
        <v>54</v>
      </c>
      <c r="E4" s="35" t="str">
        <f t="shared" ref="E4:E13" si="0">IF(COUNT(B4:D4)=3,"이수완료","재수강")</f>
        <v>이수완료</v>
      </c>
    </row>
    <row r="5" spans="1:5">
      <c r="A5" s="8" t="s">
        <v>334</v>
      </c>
      <c r="B5" s="8">
        <v>89</v>
      </c>
      <c r="C5" s="8"/>
      <c r="D5" s="8">
        <v>84</v>
      </c>
      <c r="E5" s="35" t="str">
        <f t="shared" si="0"/>
        <v>재수강</v>
      </c>
    </row>
    <row r="6" spans="1:5">
      <c r="A6" s="8" t="s">
        <v>335</v>
      </c>
      <c r="B6" s="8">
        <v>85</v>
      </c>
      <c r="C6" s="8">
        <v>78</v>
      </c>
      <c r="D6" s="8">
        <v>87</v>
      </c>
      <c r="E6" s="35" t="str">
        <f t="shared" si="0"/>
        <v>이수완료</v>
      </c>
    </row>
    <row r="7" spans="1:5">
      <c r="A7" s="8" t="s">
        <v>336</v>
      </c>
      <c r="B7" s="8"/>
      <c r="C7" s="8">
        <v>85</v>
      </c>
      <c r="D7" s="8">
        <v>65</v>
      </c>
      <c r="E7" s="35" t="str">
        <f t="shared" si="0"/>
        <v>재수강</v>
      </c>
    </row>
    <row r="8" spans="1:5">
      <c r="A8" s="8" t="s">
        <v>337</v>
      </c>
      <c r="B8" s="8">
        <v>82</v>
      </c>
      <c r="C8" s="8">
        <v>96</v>
      </c>
      <c r="D8" s="8">
        <v>95</v>
      </c>
      <c r="E8" s="35" t="str">
        <f t="shared" si="0"/>
        <v>이수완료</v>
      </c>
    </row>
    <row r="9" spans="1:5">
      <c r="A9" s="8" t="s">
        <v>338</v>
      </c>
      <c r="B9" s="8">
        <v>95</v>
      </c>
      <c r="C9" s="8">
        <v>85</v>
      </c>
      <c r="D9" s="8">
        <v>75</v>
      </c>
      <c r="E9" s="35" t="str">
        <f t="shared" si="0"/>
        <v>이수완료</v>
      </c>
    </row>
    <row r="10" spans="1:5">
      <c r="A10" s="8" t="s">
        <v>339</v>
      </c>
      <c r="B10" s="8">
        <v>45</v>
      </c>
      <c r="C10" s="8">
        <v>89</v>
      </c>
      <c r="D10" s="8"/>
      <c r="E10" s="35" t="str">
        <f t="shared" si="0"/>
        <v>재수강</v>
      </c>
    </row>
    <row r="11" spans="1:5">
      <c r="A11" s="8" t="s">
        <v>340</v>
      </c>
      <c r="B11" s="8">
        <v>75</v>
      </c>
      <c r="C11" s="8">
        <v>65</v>
      </c>
      <c r="D11" s="8">
        <v>84</v>
      </c>
      <c r="E11" s="35" t="str">
        <f t="shared" si="0"/>
        <v>이수완료</v>
      </c>
    </row>
    <row r="12" spans="1:5">
      <c r="A12" s="8" t="s">
        <v>341</v>
      </c>
      <c r="B12" s="8">
        <v>52</v>
      </c>
      <c r="C12" s="8">
        <v>45</v>
      </c>
      <c r="D12" s="8">
        <v>78</v>
      </c>
      <c r="E12" s="35" t="str">
        <f t="shared" si="0"/>
        <v>이수완료</v>
      </c>
    </row>
    <row r="13" spans="1:5">
      <c r="A13" s="8" t="s">
        <v>342</v>
      </c>
      <c r="B13" s="8">
        <v>45</v>
      </c>
      <c r="C13" s="8">
        <v>45</v>
      </c>
      <c r="D13" s="8"/>
      <c r="E13" s="35" t="str">
        <f t="shared" si="0"/>
        <v>재수강</v>
      </c>
    </row>
  </sheetData>
  <phoneticPr fontId="3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/>
  </sheetViews>
  <sheetFormatPr defaultRowHeight="17"/>
  <cols>
    <col min="1" max="2" width="13.83203125" customWidth="1"/>
    <col min="3" max="4" width="12.58203125" customWidth="1"/>
  </cols>
  <sheetData>
    <row r="1" spans="1:4">
      <c r="A1" s="1" t="s">
        <v>343</v>
      </c>
      <c r="B1" s="1"/>
      <c r="C1" s="1"/>
      <c r="D1" s="1"/>
    </row>
    <row r="2" spans="1:4">
      <c r="A2" s="1"/>
      <c r="B2" s="1"/>
      <c r="C2" s="64" t="s">
        <v>344</v>
      </c>
      <c r="D2" s="64"/>
    </row>
    <row r="3" spans="1:4">
      <c r="A3" s="2" t="s">
        <v>284</v>
      </c>
      <c r="B3" s="2" t="s">
        <v>345</v>
      </c>
      <c r="C3" s="2" t="s">
        <v>346</v>
      </c>
      <c r="D3" s="2" t="s">
        <v>347</v>
      </c>
    </row>
    <row r="4" spans="1:4">
      <c r="A4" s="2" t="s">
        <v>348</v>
      </c>
      <c r="B4" s="2"/>
      <c r="C4" s="2" t="s">
        <v>349</v>
      </c>
      <c r="D4" s="2" t="s">
        <v>350</v>
      </c>
    </row>
    <row r="5" spans="1:4">
      <c r="A5" s="2" t="s">
        <v>351</v>
      </c>
      <c r="B5" s="2"/>
      <c r="C5" s="2"/>
      <c r="D5" s="2"/>
    </row>
    <row r="6" spans="1:4">
      <c r="A6" s="2" t="s">
        <v>352</v>
      </c>
      <c r="B6" s="2" t="s">
        <v>349</v>
      </c>
      <c r="C6" s="2"/>
      <c r="D6" s="2"/>
    </row>
    <row r="7" spans="1:4">
      <c r="A7" s="2" t="s">
        <v>353</v>
      </c>
      <c r="B7" s="2"/>
      <c r="C7" s="2"/>
      <c r="D7" s="2" t="s">
        <v>349</v>
      </c>
    </row>
    <row r="8" spans="1:4">
      <c r="A8" s="2" t="s">
        <v>354</v>
      </c>
      <c r="B8" s="2" t="s">
        <v>355</v>
      </c>
      <c r="C8" s="2"/>
      <c r="D8" s="2"/>
    </row>
    <row r="9" spans="1:4">
      <c r="A9" s="2" t="s">
        <v>356</v>
      </c>
      <c r="B9" s="2"/>
      <c r="C9" s="2"/>
      <c r="D9" s="2"/>
    </row>
    <row r="10" spans="1:4">
      <c r="A10" s="2" t="s">
        <v>357</v>
      </c>
      <c r="B10" s="2"/>
      <c r="C10" s="2" t="s">
        <v>349</v>
      </c>
      <c r="D10" s="2" t="s">
        <v>349</v>
      </c>
    </row>
    <row r="11" spans="1:4">
      <c r="A11" s="2" t="s">
        <v>358</v>
      </c>
      <c r="B11" s="2"/>
      <c r="C11" s="2"/>
      <c r="D11" s="2"/>
    </row>
    <row r="12" spans="1:4">
      <c r="A12" s="2" t="s">
        <v>359</v>
      </c>
      <c r="B12" s="2" t="s">
        <v>349</v>
      </c>
      <c r="C12" s="2" t="s">
        <v>349</v>
      </c>
      <c r="D12" s="2" t="s">
        <v>350</v>
      </c>
    </row>
    <row r="13" spans="1:4">
      <c r="A13" s="1"/>
      <c r="B13" s="1"/>
      <c r="C13" s="1"/>
      <c r="D13" s="1"/>
    </row>
    <row r="14" spans="1:4">
      <c r="A14" s="65" t="s">
        <v>360</v>
      </c>
      <c r="B14" s="66"/>
      <c r="C14" s="2"/>
      <c r="D14" s="1"/>
    </row>
  </sheetData>
  <mergeCells count="2">
    <mergeCell ref="C2:D2"/>
    <mergeCell ref="A14:B14"/>
  </mergeCells>
  <phoneticPr fontId="3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/>
  </sheetViews>
  <sheetFormatPr defaultRowHeight="17"/>
  <cols>
    <col min="1" max="2" width="13.83203125" customWidth="1"/>
    <col min="3" max="4" width="12.58203125" customWidth="1"/>
  </cols>
  <sheetData>
    <row r="1" spans="1:4">
      <c r="A1" s="1" t="s">
        <v>361</v>
      </c>
      <c r="B1" s="1"/>
      <c r="C1" s="1"/>
      <c r="D1" s="1"/>
    </row>
    <row r="2" spans="1:4">
      <c r="A2" s="1"/>
      <c r="B2" s="1"/>
      <c r="C2" s="64" t="s">
        <v>362</v>
      </c>
      <c r="D2" s="64"/>
    </row>
    <row r="3" spans="1:4">
      <c r="A3" s="2" t="s">
        <v>13</v>
      </c>
      <c r="B3" s="2" t="s">
        <v>363</v>
      </c>
      <c r="C3" s="2" t="s">
        <v>364</v>
      </c>
      <c r="D3" s="2" t="s">
        <v>365</v>
      </c>
    </row>
    <row r="4" spans="1:4">
      <c r="A4" s="2" t="s">
        <v>366</v>
      </c>
      <c r="B4" s="2"/>
      <c r="C4" s="2" t="s">
        <v>349</v>
      </c>
      <c r="D4" s="2" t="s">
        <v>349</v>
      </c>
    </row>
    <row r="5" spans="1:4">
      <c r="A5" s="2" t="s">
        <v>367</v>
      </c>
      <c r="B5" s="2"/>
      <c r="C5" s="2"/>
      <c r="D5" s="2"/>
    </row>
    <row r="6" spans="1:4">
      <c r="A6" s="2" t="s">
        <v>368</v>
      </c>
      <c r="B6" s="2" t="s">
        <v>350</v>
      </c>
      <c r="C6" s="2"/>
      <c r="D6" s="2"/>
    </row>
    <row r="7" spans="1:4">
      <c r="A7" s="2" t="s">
        <v>369</v>
      </c>
      <c r="B7" s="2"/>
      <c r="C7" s="2"/>
      <c r="D7" s="2" t="s">
        <v>349</v>
      </c>
    </row>
    <row r="8" spans="1:4">
      <c r="A8" s="2" t="s">
        <v>370</v>
      </c>
      <c r="B8" s="2" t="s">
        <v>350</v>
      </c>
      <c r="C8" s="2"/>
      <c r="D8" s="2"/>
    </row>
    <row r="9" spans="1:4">
      <c r="A9" s="2" t="s">
        <v>356</v>
      </c>
      <c r="B9" s="2"/>
      <c r="C9" s="2"/>
      <c r="D9" s="2"/>
    </row>
    <row r="10" spans="1:4">
      <c r="A10" s="2" t="s">
        <v>371</v>
      </c>
      <c r="B10" s="2"/>
      <c r="C10" s="2" t="s">
        <v>350</v>
      </c>
      <c r="D10" s="2" t="s">
        <v>350</v>
      </c>
    </row>
    <row r="11" spans="1:4">
      <c r="A11" s="2" t="s">
        <v>358</v>
      </c>
      <c r="B11" s="2"/>
      <c r="C11" s="2"/>
      <c r="D11" s="2"/>
    </row>
    <row r="12" spans="1:4">
      <c r="A12" s="2" t="s">
        <v>372</v>
      </c>
      <c r="B12" s="2" t="s">
        <v>350</v>
      </c>
      <c r="C12" s="2" t="s">
        <v>350</v>
      </c>
      <c r="D12" s="2" t="s">
        <v>350</v>
      </c>
    </row>
    <row r="13" spans="1:4">
      <c r="A13" s="1"/>
      <c r="B13" s="1"/>
      <c r="C13" s="1"/>
      <c r="D13" s="1"/>
    </row>
    <row r="14" spans="1:4">
      <c r="A14" s="65" t="s">
        <v>373</v>
      </c>
      <c r="B14" s="66"/>
      <c r="C14" s="2" t="str">
        <f>COUNTA(B4:D12)&amp;"회"</f>
        <v>10회</v>
      </c>
      <c r="D14" s="1"/>
    </row>
  </sheetData>
  <mergeCells count="2">
    <mergeCell ref="C2:D2"/>
    <mergeCell ref="A14:B14"/>
  </mergeCells>
  <phoneticPr fontId="3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/>
  </sheetViews>
  <sheetFormatPr defaultRowHeight="17"/>
  <cols>
    <col min="1" max="2" width="13.83203125" customWidth="1"/>
    <col min="3" max="4" width="12.58203125" customWidth="1"/>
  </cols>
  <sheetData>
    <row r="1" spans="1:4">
      <c r="A1" s="36"/>
      <c r="B1" s="37"/>
      <c r="C1" s="38" t="s">
        <v>374</v>
      </c>
      <c r="D1" s="33"/>
    </row>
    <row r="2" spans="1:4">
      <c r="A2" s="2" t="s">
        <v>13</v>
      </c>
      <c r="B2" s="2" t="s">
        <v>375</v>
      </c>
      <c r="C2" s="2" t="s">
        <v>376</v>
      </c>
      <c r="D2" s="2" t="s">
        <v>377</v>
      </c>
    </row>
    <row r="3" spans="1:4">
      <c r="A3" s="2" t="s">
        <v>378</v>
      </c>
      <c r="B3" s="2" t="s">
        <v>379</v>
      </c>
      <c r="C3" s="2"/>
      <c r="D3" s="2" t="s">
        <v>379</v>
      </c>
    </row>
    <row r="4" spans="1:4">
      <c r="A4" s="2" t="s">
        <v>380</v>
      </c>
      <c r="B4" s="2"/>
      <c r="C4" s="2" t="s">
        <v>379</v>
      </c>
      <c r="D4" s="2"/>
    </row>
    <row r="5" spans="1:4">
      <c r="A5" s="2" t="s">
        <v>381</v>
      </c>
      <c r="B5" s="2" t="s">
        <v>382</v>
      </c>
      <c r="C5" s="2"/>
      <c r="D5" s="2" t="s">
        <v>383</v>
      </c>
    </row>
    <row r="6" spans="1:4">
      <c r="A6" s="2" t="s">
        <v>384</v>
      </c>
      <c r="B6" s="2" t="s">
        <v>383</v>
      </c>
      <c r="C6" s="2" t="s">
        <v>383</v>
      </c>
      <c r="D6" s="2"/>
    </row>
    <row r="7" spans="1:4">
      <c r="A7" s="2" t="s">
        <v>385</v>
      </c>
      <c r="B7" s="2"/>
      <c r="C7" s="2"/>
      <c r="D7" s="2" t="s">
        <v>383</v>
      </c>
    </row>
    <row r="8" spans="1:4">
      <c r="A8" s="2" t="s">
        <v>386</v>
      </c>
      <c r="B8" s="2" t="s">
        <v>383</v>
      </c>
      <c r="C8" s="2" t="s">
        <v>383</v>
      </c>
      <c r="D8" s="2" t="s">
        <v>383</v>
      </c>
    </row>
    <row r="9" spans="1:4">
      <c r="A9" s="2" t="s">
        <v>387</v>
      </c>
      <c r="B9" s="2"/>
      <c r="C9" s="2" t="s">
        <v>382</v>
      </c>
      <c r="D9" s="2" t="s">
        <v>383</v>
      </c>
    </row>
    <row r="10" spans="1:4">
      <c r="A10" s="2" t="s">
        <v>388</v>
      </c>
      <c r="B10" s="2" t="s">
        <v>383</v>
      </c>
      <c r="C10" s="2"/>
      <c r="D10" s="2" t="s">
        <v>383</v>
      </c>
    </row>
    <row r="11" spans="1:4">
      <c r="A11" s="3" t="s">
        <v>389</v>
      </c>
      <c r="B11" s="2"/>
      <c r="C11" s="2"/>
      <c r="D11" s="2"/>
    </row>
  </sheetData>
  <phoneticPr fontId="3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/>
  </sheetViews>
  <sheetFormatPr defaultRowHeight="17"/>
  <cols>
    <col min="1" max="2" width="13.83203125" customWidth="1"/>
    <col min="3" max="4" width="12.58203125" customWidth="1"/>
  </cols>
  <sheetData>
    <row r="1" spans="1:4">
      <c r="A1" s="36"/>
      <c r="B1" s="37"/>
      <c r="C1" s="38" t="s">
        <v>374</v>
      </c>
      <c r="D1" s="33"/>
    </row>
    <row r="2" spans="1:4">
      <c r="A2" s="2" t="s">
        <v>390</v>
      </c>
      <c r="B2" s="2" t="s">
        <v>391</v>
      </c>
      <c r="C2" s="2" t="s">
        <v>392</v>
      </c>
      <c r="D2" s="2" t="s">
        <v>393</v>
      </c>
    </row>
    <row r="3" spans="1:4">
      <c r="A3" s="2" t="s">
        <v>394</v>
      </c>
      <c r="B3" s="2" t="s">
        <v>395</v>
      </c>
      <c r="C3" s="2"/>
      <c r="D3" s="2" t="s">
        <v>395</v>
      </c>
    </row>
    <row r="4" spans="1:4">
      <c r="A4" s="2" t="s">
        <v>396</v>
      </c>
      <c r="B4" s="2"/>
      <c r="C4" s="2" t="s">
        <v>397</v>
      </c>
      <c r="D4" s="2"/>
    </row>
    <row r="5" spans="1:4">
      <c r="A5" s="2" t="s">
        <v>398</v>
      </c>
      <c r="B5" s="2" t="s">
        <v>397</v>
      </c>
      <c r="C5" s="2"/>
      <c r="D5" s="2" t="s">
        <v>383</v>
      </c>
    </row>
    <row r="6" spans="1:4">
      <c r="A6" s="2" t="s">
        <v>399</v>
      </c>
      <c r="B6" s="2" t="s">
        <v>395</v>
      </c>
      <c r="C6" s="2" t="s">
        <v>397</v>
      </c>
      <c r="D6" s="2"/>
    </row>
    <row r="7" spans="1:4">
      <c r="A7" s="2" t="s">
        <v>400</v>
      </c>
      <c r="B7" s="2"/>
      <c r="C7" s="2"/>
      <c r="D7" s="2" t="s">
        <v>395</v>
      </c>
    </row>
    <row r="8" spans="1:4">
      <c r="A8" s="2" t="s">
        <v>401</v>
      </c>
      <c r="B8" s="2" t="s">
        <v>397</v>
      </c>
      <c r="C8" s="2" t="s">
        <v>397</v>
      </c>
      <c r="D8" s="2" t="s">
        <v>383</v>
      </c>
    </row>
    <row r="9" spans="1:4">
      <c r="A9" s="2" t="s">
        <v>387</v>
      </c>
      <c r="B9" s="2"/>
      <c r="C9" s="2" t="s">
        <v>395</v>
      </c>
      <c r="D9" s="2" t="s">
        <v>395</v>
      </c>
    </row>
    <row r="10" spans="1:4">
      <c r="A10" s="2" t="s">
        <v>402</v>
      </c>
      <c r="B10" s="2" t="s">
        <v>383</v>
      </c>
      <c r="C10" s="2"/>
      <c r="D10" s="2" t="s">
        <v>383</v>
      </c>
    </row>
    <row r="11" spans="1:4">
      <c r="A11" s="3" t="s">
        <v>389</v>
      </c>
      <c r="B11" s="2">
        <f>COUNTBLANK(B3:B10)</f>
        <v>3</v>
      </c>
      <c r="C11" s="2">
        <f>COUNTBLANK(C3:C10)</f>
        <v>4</v>
      </c>
      <c r="D11" s="2">
        <f>COUNTBLANK(D3:D10)</f>
        <v>2</v>
      </c>
    </row>
  </sheetData>
  <phoneticPr fontId="3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/>
  </sheetViews>
  <sheetFormatPr defaultRowHeight="17"/>
  <sheetData>
    <row r="1" spans="1:6">
      <c r="A1" s="51"/>
      <c r="B1" s="52" t="s">
        <v>562</v>
      </c>
    </row>
    <row r="2" spans="1:6">
      <c r="A2" s="67" t="s">
        <v>563</v>
      </c>
      <c r="B2" s="68" t="s">
        <v>564</v>
      </c>
      <c r="C2" s="69"/>
      <c r="D2" s="69"/>
      <c r="E2" s="70"/>
      <c r="F2" s="71" t="s">
        <v>565</v>
      </c>
    </row>
    <row r="3" spans="1:6">
      <c r="A3" s="67"/>
      <c r="B3" s="53" t="s">
        <v>566</v>
      </c>
      <c r="C3" s="53" t="s">
        <v>567</v>
      </c>
      <c r="D3" s="53" t="s">
        <v>568</v>
      </c>
      <c r="E3" s="53" t="s">
        <v>569</v>
      </c>
      <c r="F3" s="71"/>
    </row>
    <row r="4" spans="1:6">
      <c r="A4" s="54">
        <v>2021001</v>
      </c>
      <c r="B4" s="54" t="s">
        <v>570</v>
      </c>
      <c r="C4" s="54"/>
      <c r="D4" s="54" t="s">
        <v>571</v>
      </c>
      <c r="E4" s="54" t="s">
        <v>571</v>
      </c>
      <c r="F4" s="54"/>
    </row>
    <row r="5" spans="1:6">
      <c r="A5" s="54">
        <v>2021002</v>
      </c>
      <c r="B5" s="54" t="s">
        <v>571</v>
      </c>
      <c r="C5" s="54" t="s">
        <v>572</v>
      </c>
      <c r="D5" s="54" t="s">
        <v>571</v>
      </c>
      <c r="E5" s="54" t="s">
        <v>571</v>
      </c>
      <c r="F5" s="54"/>
    </row>
    <row r="6" spans="1:6">
      <c r="A6" s="54">
        <v>2021003</v>
      </c>
      <c r="B6" s="54" t="s">
        <v>572</v>
      </c>
      <c r="C6" s="54" t="s">
        <v>571</v>
      </c>
      <c r="D6" s="54"/>
      <c r="E6" s="54" t="s">
        <v>571</v>
      </c>
      <c r="F6" s="54"/>
    </row>
    <row r="7" spans="1:6">
      <c r="A7" s="54">
        <v>2021004</v>
      </c>
      <c r="B7" s="54"/>
      <c r="C7" s="54" t="s">
        <v>571</v>
      </c>
      <c r="D7" s="54"/>
      <c r="E7" s="54"/>
      <c r="F7" s="54"/>
    </row>
    <row r="8" spans="1:6">
      <c r="A8" s="54">
        <v>2021005</v>
      </c>
      <c r="B8" s="54"/>
      <c r="C8" s="54"/>
      <c r="D8" s="54" t="s">
        <v>571</v>
      </c>
      <c r="E8" s="54" t="s">
        <v>571</v>
      </c>
      <c r="F8" s="54"/>
    </row>
    <row r="9" spans="1:6">
      <c r="A9" s="54">
        <v>2021006</v>
      </c>
      <c r="B9" s="54" t="s">
        <v>571</v>
      </c>
      <c r="C9" s="54" t="s">
        <v>572</v>
      </c>
      <c r="D9" s="54"/>
      <c r="E9" s="54" t="s">
        <v>571</v>
      </c>
      <c r="F9" s="54"/>
    </row>
    <row r="10" spans="1:6">
      <c r="A10" s="54">
        <v>2021007</v>
      </c>
      <c r="B10" s="54"/>
      <c r="C10" s="54" t="s">
        <v>571</v>
      </c>
      <c r="D10" s="54"/>
      <c r="E10" s="54" t="s">
        <v>573</v>
      </c>
      <c r="F10" s="54"/>
    </row>
    <row r="11" spans="1:6">
      <c r="A11" s="54">
        <v>2021008</v>
      </c>
      <c r="B11" s="54" t="s">
        <v>573</v>
      </c>
      <c r="C11" s="54"/>
      <c r="D11" s="54" t="s">
        <v>571</v>
      </c>
      <c r="E11" s="54"/>
      <c r="F11" s="54"/>
    </row>
    <row r="12" spans="1:6">
      <c r="A12" s="54">
        <v>2021009</v>
      </c>
      <c r="B12" s="54" t="s">
        <v>571</v>
      </c>
      <c r="C12" s="54" t="s">
        <v>574</v>
      </c>
      <c r="D12" s="54" t="s">
        <v>571</v>
      </c>
      <c r="E12" s="54"/>
      <c r="F12" s="54"/>
    </row>
    <row r="13" spans="1:6">
      <c r="A13" s="54">
        <v>2021010</v>
      </c>
      <c r="B13" s="54"/>
      <c r="C13" s="54" t="s">
        <v>574</v>
      </c>
      <c r="D13" s="54" t="s">
        <v>573</v>
      </c>
      <c r="E13" s="54" t="s">
        <v>571</v>
      </c>
      <c r="F13" s="54"/>
    </row>
  </sheetData>
  <mergeCells count="3">
    <mergeCell ref="A2:A3"/>
    <mergeCell ref="B2:E2"/>
    <mergeCell ref="F2:F3"/>
  </mergeCells>
  <phoneticPr fontId="3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/>
  </sheetViews>
  <sheetFormatPr defaultRowHeight="17"/>
  <sheetData>
    <row r="1" spans="1:6">
      <c r="A1" s="51"/>
      <c r="B1" s="52" t="s">
        <v>562</v>
      </c>
    </row>
    <row r="2" spans="1:6">
      <c r="A2" s="67" t="s">
        <v>563</v>
      </c>
      <c r="B2" s="68" t="s">
        <v>564</v>
      </c>
      <c r="C2" s="69"/>
      <c r="D2" s="69"/>
      <c r="E2" s="70"/>
      <c r="F2" s="71" t="s">
        <v>565</v>
      </c>
    </row>
    <row r="3" spans="1:6">
      <c r="A3" s="67"/>
      <c r="B3" s="53" t="s">
        <v>566</v>
      </c>
      <c r="C3" s="53" t="s">
        <v>567</v>
      </c>
      <c r="D3" s="53" t="s">
        <v>568</v>
      </c>
      <c r="E3" s="53" t="s">
        <v>569</v>
      </c>
      <c r="F3" s="71"/>
    </row>
    <row r="4" spans="1:6">
      <c r="A4" s="54">
        <v>2021001</v>
      </c>
      <c r="B4" s="54" t="s">
        <v>570</v>
      </c>
      <c r="C4" s="54"/>
      <c r="D4" s="54" t="s">
        <v>571</v>
      </c>
      <c r="E4" s="54" t="s">
        <v>571</v>
      </c>
      <c r="F4" s="54" t="str">
        <f>IF(COUNTBLANK(B4:E4)&lt;=1,"이수","")</f>
        <v>이수</v>
      </c>
    </row>
    <row r="5" spans="1:6">
      <c r="A5" s="54">
        <v>2021002</v>
      </c>
      <c r="B5" s="54" t="s">
        <v>571</v>
      </c>
      <c r="C5" s="54" t="s">
        <v>572</v>
      </c>
      <c r="D5" s="54" t="s">
        <v>571</v>
      </c>
      <c r="E5" s="54" t="s">
        <v>571</v>
      </c>
      <c r="F5" s="54" t="str">
        <f t="shared" ref="F5:F13" si="0">IF(COUNTBLANK(B5:E5)&lt;=1,"이수","")</f>
        <v>이수</v>
      </c>
    </row>
    <row r="6" spans="1:6">
      <c r="A6" s="54">
        <v>2021003</v>
      </c>
      <c r="B6" s="54" t="s">
        <v>572</v>
      </c>
      <c r="C6" s="54" t="s">
        <v>571</v>
      </c>
      <c r="D6" s="54"/>
      <c r="E6" s="54" t="s">
        <v>571</v>
      </c>
      <c r="F6" s="54" t="str">
        <f t="shared" si="0"/>
        <v>이수</v>
      </c>
    </row>
    <row r="7" spans="1:6">
      <c r="A7" s="54">
        <v>2021004</v>
      </c>
      <c r="B7" s="54"/>
      <c r="C7" s="54" t="s">
        <v>571</v>
      </c>
      <c r="D7" s="54"/>
      <c r="E7" s="54"/>
      <c r="F7" s="54" t="str">
        <f t="shared" si="0"/>
        <v/>
      </c>
    </row>
    <row r="8" spans="1:6">
      <c r="A8" s="54">
        <v>2021005</v>
      </c>
      <c r="B8" s="54"/>
      <c r="C8" s="54"/>
      <c r="D8" s="54" t="s">
        <v>571</v>
      </c>
      <c r="E8" s="54" t="s">
        <v>571</v>
      </c>
      <c r="F8" s="54" t="str">
        <f t="shared" si="0"/>
        <v/>
      </c>
    </row>
    <row r="9" spans="1:6">
      <c r="A9" s="54">
        <v>2021006</v>
      </c>
      <c r="B9" s="54" t="s">
        <v>571</v>
      </c>
      <c r="C9" s="54" t="s">
        <v>572</v>
      </c>
      <c r="D9" s="54"/>
      <c r="E9" s="54" t="s">
        <v>571</v>
      </c>
      <c r="F9" s="54" t="str">
        <f t="shared" si="0"/>
        <v>이수</v>
      </c>
    </row>
    <row r="10" spans="1:6">
      <c r="A10" s="54">
        <v>2021007</v>
      </c>
      <c r="B10" s="54"/>
      <c r="C10" s="54" t="s">
        <v>571</v>
      </c>
      <c r="D10" s="54"/>
      <c r="E10" s="54" t="s">
        <v>573</v>
      </c>
      <c r="F10" s="54" t="str">
        <f t="shared" si="0"/>
        <v/>
      </c>
    </row>
    <row r="11" spans="1:6">
      <c r="A11" s="54">
        <v>2021008</v>
      </c>
      <c r="B11" s="54" t="s">
        <v>573</v>
      </c>
      <c r="C11" s="54"/>
      <c r="D11" s="54" t="s">
        <v>571</v>
      </c>
      <c r="E11" s="54"/>
      <c r="F11" s="54" t="str">
        <f t="shared" si="0"/>
        <v/>
      </c>
    </row>
    <row r="12" spans="1:6">
      <c r="A12" s="54">
        <v>2021009</v>
      </c>
      <c r="B12" s="54" t="s">
        <v>571</v>
      </c>
      <c r="C12" s="54" t="s">
        <v>574</v>
      </c>
      <c r="D12" s="54" t="s">
        <v>571</v>
      </c>
      <c r="E12" s="54"/>
      <c r="F12" s="54" t="str">
        <f t="shared" si="0"/>
        <v>이수</v>
      </c>
    </row>
    <row r="13" spans="1:6">
      <c r="A13" s="54">
        <v>2021010</v>
      </c>
      <c r="B13" s="54"/>
      <c r="C13" s="54" t="s">
        <v>574</v>
      </c>
      <c r="D13" s="54" t="s">
        <v>573</v>
      </c>
      <c r="E13" s="54" t="s">
        <v>571</v>
      </c>
      <c r="F13" s="54" t="str">
        <f t="shared" si="0"/>
        <v>이수</v>
      </c>
    </row>
  </sheetData>
  <mergeCells count="3">
    <mergeCell ref="A2:A3"/>
    <mergeCell ref="B2:E2"/>
    <mergeCell ref="F2:F3"/>
  </mergeCells>
  <phoneticPr fontId="3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/>
  </sheetViews>
  <sheetFormatPr defaultRowHeight="17"/>
  <cols>
    <col min="2" max="2" width="14.58203125" bestFit="1" customWidth="1"/>
  </cols>
  <sheetData>
    <row r="1" spans="1:5">
      <c r="A1" s="36"/>
      <c r="B1" s="15" t="s">
        <v>403</v>
      </c>
      <c r="C1" s="1"/>
      <c r="D1" s="1"/>
      <c r="E1" s="1"/>
    </row>
    <row r="2" spans="1:5">
      <c r="A2" s="2" t="s">
        <v>286</v>
      </c>
      <c r="B2" s="2" t="s">
        <v>404</v>
      </c>
      <c r="C2" s="2" t="s">
        <v>405</v>
      </c>
      <c r="D2" s="1"/>
      <c r="E2" s="1"/>
    </row>
    <row r="3" spans="1:5">
      <c r="A3" s="2" t="s">
        <v>257</v>
      </c>
      <c r="B3" s="39">
        <v>34491</v>
      </c>
      <c r="C3" s="2">
        <v>73</v>
      </c>
      <c r="D3" s="1"/>
      <c r="E3" s="1"/>
    </row>
    <row r="4" spans="1:5">
      <c r="A4" s="2" t="s">
        <v>406</v>
      </c>
      <c r="B4" s="39">
        <v>35521</v>
      </c>
      <c r="C4" s="2">
        <v>68</v>
      </c>
      <c r="D4" s="62" t="s">
        <v>407</v>
      </c>
      <c r="E4" s="62"/>
    </row>
    <row r="5" spans="1:5">
      <c r="A5" s="2" t="s">
        <v>408</v>
      </c>
      <c r="B5" s="39">
        <v>36286</v>
      </c>
      <c r="C5" s="2">
        <v>98</v>
      </c>
      <c r="D5" s="63"/>
      <c r="E5" s="63"/>
    </row>
    <row r="6" spans="1:5">
      <c r="A6" s="2" t="s">
        <v>409</v>
      </c>
      <c r="B6" s="39">
        <v>35004</v>
      </c>
      <c r="C6" s="2">
        <v>65</v>
      </c>
      <c r="D6" s="1"/>
      <c r="E6" s="1"/>
    </row>
    <row r="7" spans="1:5">
      <c r="A7" s="2" t="s">
        <v>410</v>
      </c>
      <c r="B7" s="39">
        <v>35796</v>
      </c>
      <c r="C7" s="2">
        <v>69</v>
      </c>
      <c r="D7" s="1"/>
      <c r="E7" s="1"/>
    </row>
    <row r="8" spans="1:5">
      <c r="A8" s="2" t="s">
        <v>411</v>
      </c>
      <c r="B8" s="39">
        <v>35956</v>
      </c>
      <c r="C8" s="2">
        <v>80</v>
      </c>
      <c r="D8" s="1"/>
      <c r="E8" s="1"/>
    </row>
    <row r="9" spans="1:5">
      <c r="A9" s="2" t="s">
        <v>412</v>
      </c>
      <c r="B9" s="39">
        <v>35684</v>
      </c>
      <c r="C9" s="2">
        <v>86</v>
      </c>
      <c r="D9" s="1"/>
      <c r="E9" s="1"/>
    </row>
    <row r="10" spans="1:5">
      <c r="A10" s="2" t="s">
        <v>413</v>
      </c>
      <c r="B10" s="39">
        <v>35226</v>
      </c>
      <c r="C10" s="2">
        <v>70</v>
      </c>
      <c r="D10" s="1"/>
      <c r="E10" s="1"/>
    </row>
    <row r="11" spans="1:5">
      <c r="A11" s="2" t="s">
        <v>414</v>
      </c>
      <c r="B11" s="39">
        <v>35921</v>
      </c>
      <c r="C11" s="2">
        <v>68</v>
      </c>
      <c r="D11" s="1"/>
      <c r="E11" s="1"/>
    </row>
  </sheetData>
  <mergeCells count="2">
    <mergeCell ref="D4:E4"/>
    <mergeCell ref="D5:E5"/>
  </mergeCells>
  <phoneticPr fontId="3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/>
  </sheetViews>
  <sheetFormatPr defaultRowHeight="17"/>
  <cols>
    <col min="2" max="2" width="14.58203125" bestFit="1" customWidth="1"/>
  </cols>
  <sheetData>
    <row r="1" spans="1:5">
      <c r="A1" s="36"/>
      <c r="B1" s="15" t="s">
        <v>415</v>
      </c>
      <c r="C1" s="1"/>
      <c r="D1" s="1"/>
      <c r="E1" s="1"/>
    </row>
    <row r="2" spans="1:5">
      <c r="A2" s="2" t="s">
        <v>13</v>
      </c>
      <c r="B2" s="2" t="s">
        <v>416</v>
      </c>
      <c r="C2" s="2" t="s">
        <v>405</v>
      </c>
      <c r="D2" s="1"/>
      <c r="E2" s="1"/>
    </row>
    <row r="3" spans="1:5">
      <c r="A3" s="2" t="s">
        <v>257</v>
      </c>
      <c r="B3" s="39">
        <v>34491</v>
      </c>
      <c r="C3" s="2">
        <v>73</v>
      </c>
      <c r="D3" s="1"/>
      <c r="E3" s="1"/>
    </row>
    <row r="4" spans="1:5">
      <c r="A4" s="2" t="s">
        <v>417</v>
      </c>
      <c r="B4" s="39">
        <v>35521</v>
      </c>
      <c r="C4" s="2">
        <v>68</v>
      </c>
      <c r="D4" s="62" t="s">
        <v>418</v>
      </c>
      <c r="E4" s="62"/>
    </row>
    <row r="5" spans="1:5">
      <c r="A5" s="2" t="s">
        <v>408</v>
      </c>
      <c r="B5" s="39">
        <v>36286</v>
      </c>
      <c r="C5" s="2">
        <v>98</v>
      </c>
      <c r="D5" s="63">
        <f>COUNTIF(C3:C11,"&lt;80")-COUNTIF(C3:C11,"&lt;70")</f>
        <v>2</v>
      </c>
      <c r="E5" s="63"/>
    </row>
    <row r="6" spans="1:5">
      <c r="A6" s="2" t="s">
        <v>419</v>
      </c>
      <c r="B6" s="39">
        <v>35004</v>
      </c>
      <c r="C6" s="2">
        <v>65</v>
      </c>
      <c r="D6" s="1"/>
      <c r="E6" s="1"/>
    </row>
    <row r="7" spans="1:5">
      <c r="A7" s="2" t="s">
        <v>410</v>
      </c>
      <c r="B7" s="39">
        <v>35796</v>
      </c>
      <c r="C7" s="2">
        <v>69</v>
      </c>
      <c r="D7" s="1"/>
      <c r="E7" s="1"/>
    </row>
    <row r="8" spans="1:5">
      <c r="A8" s="2" t="s">
        <v>420</v>
      </c>
      <c r="B8" s="39">
        <v>35956</v>
      </c>
      <c r="C8" s="2">
        <v>80</v>
      </c>
      <c r="D8" s="1"/>
      <c r="E8" s="1"/>
    </row>
    <row r="9" spans="1:5">
      <c r="A9" s="2" t="s">
        <v>421</v>
      </c>
      <c r="B9" s="39">
        <v>35684</v>
      </c>
      <c r="C9" s="2">
        <v>86</v>
      </c>
      <c r="D9" s="1"/>
      <c r="E9" s="1"/>
    </row>
    <row r="10" spans="1:5">
      <c r="A10" s="2" t="s">
        <v>422</v>
      </c>
      <c r="B10" s="39">
        <v>35226</v>
      </c>
      <c r="C10" s="2">
        <v>70</v>
      </c>
      <c r="D10" s="1"/>
      <c r="E10" s="1"/>
    </row>
    <row r="11" spans="1:5">
      <c r="A11" s="2" t="s">
        <v>423</v>
      </c>
      <c r="B11" s="39">
        <v>35921</v>
      </c>
      <c r="C11" s="2">
        <v>68</v>
      </c>
      <c r="D11" s="1"/>
      <c r="E11" s="1"/>
    </row>
  </sheetData>
  <mergeCells count="2">
    <mergeCell ref="D4:E4"/>
    <mergeCell ref="D5:E5"/>
  </mergeCells>
  <phoneticPr fontId="3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/>
  </sheetViews>
  <sheetFormatPr defaultRowHeight="17"/>
  <cols>
    <col min="2" max="2" width="10.83203125" customWidth="1"/>
    <col min="3" max="3" width="13" bestFit="1" customWidth="1"/>
  </cols>
  <sheetData>
    <row r="1" spans="1:5">
      <c r="A1" s="7" t="s">
        <v>424</v>
      </c>
      <c r="B1" s="7"/>
      <c r="C1" s="7"/>
      <c r="D1" s="7"/>
      <c r="E1" s="7"/>
    </row>
    <row r="2" spans="1:5">
      <c r="A2" s="8" t="s">
        <v>390</v>
      </c>
      <c r="B2" s="8" t="s">
        <v>425</v>
      </c>
      <c r="C2" s="8" t="s">
        <v>426</v>
      </c>
      <c r="D2" s="8" t="s">
        <v>427</v>
      </c>
      <c r="E2" s="9" t="s">
        <v>428</v>
      </c>
    </row>
    <row r="3" spans="1:5">
      <c r="A3" s="8" t="s">
        <v>429</v>
      </c>
      <c r="B3" s="8">
        <v>45</v>
      </c>
      <c r="C3" s="8">
        <v>78</v>
      </c>
      <c r="D3" s="8">
        <v>90</v>
      </c>
      <c r="E3" s="8"/>
    </row>
    <row r="4" spans="1:5">
      <c r="A4" s="8" t="s">
        <v>430</v>
      </c>
      <c r="B4" s="8">
        <v>87</v>
      </c>
      <c r="C4" s="8">
        <v>20</v>
      </c>
      <c r="D4" s="8">
        <v>90</v>
      </c>
      <c r="E4" s="8"/>
    </row>
    <row r="5" spans="1:5">
      <c r="A5" s="8" t="s">
        <v>431</v>
      </c>
      <c r="B5" s="8">
        <v>98</v>
      </c>
      <c r="C5" s="8">
        <v>89</v>
      </c>
      <c r="D5" s="8">
        <v>90</v>
      </c>
      <c r="E5" s="8"/>
    </row>
    <row r="6" spans="1:5">
      <c r="A6" s="8" t="s">
        <v>432</v>
      </c>
      <c r="B6" s="8">
        <v>39</v>
      </c>
      <c r="C6" s="8">
        <v>89</v>
      </c>
      <c r="D6" s="8">
        <v>65</v>
      </c>
      <c r="E6" s="8"/>
    </row>
    <row r="7" spans="1:5">
      <c r="A7" s="8" t="s">
        <v>433</v>
      </c>
      <c r="B7" s="8">
        <v>78</v>
      </c>
      <c r="C7" s="8">
        <v>90</v>
      </c>
      <c r="D7" s="8">
        <v>34</v>
      </c>
      <c r="E7" s="8"/>
    </row>
    <row r="8" spans="1:5">
      <c r="A8" s="8" t="s">
        <v>434</v>
      </c>
      <c r="B8" s="8">
        <v>70</v>
      </c>
      <c r="C8" s="8">
        <v>90</v>
      </c>
      <c r="D8" s="8">
        <v>100</v>
      </c>
      <c r="E8" s="8"/>
    </row>
    <row r="9" spans="1:5">
      <c r="A9" s="8" t="s">
        <v>435</v>
      </c>
      <c r="B9" s="8">
        <v>80</v>
      </c>
      <c r="C9" s="8">
        <v>70</v>
      </c>
      <c r="D9" s="8">
        <v>90</v>
      </c>
      <c r="E9" s="8"/>
    </row>
    <row r="10" spans="1:5">
      <c r="A10" s="8" t="s">
        <v>436</v>
      </c>
      <c r="B10" s="8">
        <v>76</v>
      </c>
      <c r="C10" s="8">
        <v>70</v>
      </c>
      <c r="D10" s="8">
        <v>49</v>
      </c>
      <c r="E10" s="8"/>
    </row>
    <row r="11" spans="1:5">
      <c r="A11" s="8" t="s">
        <v>437</v>
      </c>
      <c r="B11" s="8">
        <v>70</v>
      </c>
      <c r="C11" s="8">
        <v>45</v>
      </c>
      <c r="D11" s="8">
        <v>67</v>
      </c>
      <c r="E11" s="8"/>
    </row>
  </sheetData>
  <phoneticPr fontId="3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/>
  </sheetViews>
  <sheetFormatPr defaultRowHeight="17"/>
  <cols>
    <col min="2" max="2" width="10.83203125" customWidth="1"/>
    <col min="3" max="3" width="12.33203125" bestFit="1" customWidth="1"/>
  </cols>
  <sheetData>
    <row r="1" spans="1:5">
      <c r="A1" s="7" t="s">
        <v>438</v>
      </c>
      <c r="B1" s="7"/>
      <c r="C1" s="7"/>
      <c r="D1" s="7"/>
      <c r="E1" s="7"/>
    </row>
    <row r="2" spans="1:5">
      <c r="A2" s="8" t="s">
        <v>13</v>
      </c>
      <c r="B2" s="8" t="s">
        <v>439</v>
      </c>
      <c r="C2" s="8" t="s">
        <v>440</v>
      </c>
      <c r="D2" s="8" t="s">
        <v>427</v>
      </c>
      <c r="E2" s="9" t="s">
        <v>441</v>
      </c>
    </row>
    <row r="3" spans="1:5">
      <c r="A3" s="8" t="s">
        <v>442</v>
      </c>
      <c r="B3" s="8">
        <v>45</v>
      </c>
      <c r="C3" s="8">
        <v>78</v>
      </c>
      <c r="D3" s="8">
        <v>90</v>
      </c>
      <c r="E3" s="8" t="str">
        <f>IF(COUNTIF(B3:D3,"&lt;40")&gt;=1,"탈락","본선출전")</f>
        <v>본선출전</v>
      </c>
    </row>
    <row r="4" spans="1:5">
      <c r="A4" s="8" t="s">
        <v>430</v>
      </c>
      <c r="B4" s="8">
        <v>87</v>
      </c>
      <c r="C4" s="8">
        <v>20</v>
      </c>
      <c r="D4" s="8">
        <v>90</v>
      </c>
      <c r="E4" s="8" t="str">
        <f t="shared" ref="E4:E11" si="0">IF(COUNTIF(B4:D4,"&lt;40")&gt;=1,"탈락","본선출전")</f>
        <v>탈락</v>
      </c>
    </row>
    <row r="5" spans="1:5">
      <c r="A5" s="8" t="s">
        <v>431</v>
      </c>
      <c r="B5" s="8">
        <v>98</v>
      </c>
      <c r="C5" s="8">
        <v>89</v>
      </c>
      <c r="D5" s="8">
        <v>90</v>
      </c>
      <c r="E5" s="8" t="str">
        <f t="shared" si="0"/>
        <v>본선출전</v>
      </c>
    </row>
    <row r="6" spans="1:5">
      <c r="A6" s="8" t="s">
        <v>432</v>
      </c>
      <c r="B6" s="8">
        <v>39</v>
      </c>
      <c r="C6" s="8">
        <v>89</v>
      </c>
      <c r="D6" s="8">
        <v>65</v>
      </c>
      <c r="E6" s="8" t="str">
        <f t="shared" si="0"/>
        <v>탈락</v>
      </c>
    </row>
    <row r="7" spans="1:5">
      <c r="A7" s="8" t="s">
        <v>443</v>
      </c>
      <c r="B7" s="8">
        <v>78</v>
      </c>
      <c r="C7" s="8">
        <v>90</v>
      </c>
      <c r="D7" s="8">
        <v>34</v>
      </c>
      <c r="E7" s="8" t="str">
        <f t="shared" si="0"/>
        <v>탈락</v>
      </c>
    </row>
    <row r="8" spans="1:5">
      <c r="A8" s="8" t="s">
        <v>444</v>
      </c>
      <c r="B8" s="8">
        <v>70</v>
      </c>
      <c r="C8" s="8">
        <v>90</v>
      </c>
      <c r="D8" s="8">
        <v>100</v>
      </c>
      <c r="E8" s="8" t="str">
        <f t="shared" si="0"/>
        <v>본선출전</v>
      </c>
    </row>
    <row r="9" spans="1:5">
      <c r="A9" s="8" t="s">
        <v>445</v>
      </c>
      <c r="B9" s="8">
        <v>80</v>
      </c>
      <c r="C9" s="8">
        <v>70</v>
      </c>
      <c r="D9" s="8">
        <v>90</v>
      </c>
      <c r="E9" s="8" t="str">
        <f t="shared" si="0"/>
        <v>본선출전</v>
      </c>
    </row>
    <row r="10" spans="1:5">
      <c r="A10" s="8" t="s">
        <v>446</v>
      </c>
      <c r="B10" s="8">
        <v>76</v>
      </c>
      <c r="C10" s="8">
        <v>70</v>
      </c>
      <c r="D10" s="8">
        <v>49</v>
      </c>
      <c r="E10" s="8" t="str">
        <f t="shared" si="0"/>
        <v>본선출전</v>
      </c>
    </row>
    <row r="11" spans="1:5">
      <c r="A11" s="8" t="s">
        <v>447</v>
      </c>
      <c r="B11" s="8">
        <v>70</v>
      </c>
      <c r="C11" s="8">
        <v>45</v>
      </c>
      <c r="D11" s="8">
        <v>67</v>
      </c>
      <c r="E11" s="8" t="str">
        <f t="shared" si="0"/>
        <v>본선출전</v>
      </c>
    </row>
  </sheetData>
  <phoneticPr fontId="3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/>
  </sheetViews>
  <sheetFormatPr defaultRowHeight="17"/>
  <sheetData>
    <row r="1" spans="1:5">
      <c r="A1" s="44"/>
      <c r="B1" s="45" t="s">
        <v>546</v>
      </c>
      <c r="C1" s="46"/>
      <c r="D1" s="46"/>
      <c r="E1" s="47"/>
    </row>
    <row r="2" spans="1:5">
      <c r="A2" s="48" t="s">
        <v>547</v>
      </c>
      <c r="B2" s="48" t="s">
        <v>548</v>
      </c>
      <c r="C2" s="49" t="s">
        <v>549</v>
      </c>
      <c r="D2" s="48" t="s">
        <v>550</v>
      </c>
      <c r="E2" s="50" t="s">
        <v>551</v>
      </c>
    </row>
    <row r="3" spans="1:5">
      <c r="A3" s="49" t="s">
        <v>552</v>
      </c>
      <c r="B3" s="49">
        <v>84</v>
      </c>
      <c r="C3" s="49">
        <v>88</v>
      </c>
      <c r="D3" s="49">
        <v>76</v>
      </c>
      <c r="E3" s="49"/>
    </row>
    <row r="4" spans="1:5">
      <c r="A4" s="49" t="s">
        <v>553</v>
      </c>
      <c r="B4" s="49">
        <v>90</v>
      </c>
      <c r="C4" s="49">
        <v>91</v>
      </c>
      <c r="D4" s="49">
        <v>93</v>
      </c>
      <c r="E4" s="49"/>
    </row>
    <row r="5" spans="1:5">
      <c r="A5" s="49" t="s">
        <v>554</v>
      </c>
      <c r="B5" s="49">
        <v>87</v>
      </c>
      <c r="C5" s="49">
        <v>76</v>
      </c>
      <c r="D5" s="49">
        <v>39</v>
      </c>
      <c r="E5" s="49"/>
    </row>
    <row r="6" spans="1:5">
      <c r="A6" s="49" t="s">
        <v>555</v>
      </c>
      <c r="B6" s="49">
        <v>88</v>
      </c>
      <c r="C6" s="49">
        <v>80</v>
      </c>
      <c r="D6" s="49">
        <v>81</v>
      </c>
      <c r="E6" s="49"/>
    </row>
    <row r="7" spans="1:5">
      <c r="A7" s="49" t="s">
        <v>556</v>
      </c>
      <c r="B7" s="49">
        <v>64</v>
      </c>
      <c r="C7" s="49">
        <v>61</v>
      </c>
      <c r="D7" s="49">
        <v>53</v>
      </c>
      <c r="E7" s="49"/>
    </row>
    <row r="8" spans="1:5">
      <c r="A8" s="49" t="s">
        <v>557</v>
      </c>
      <c r="B8" s="49">
        <v>33</v>
      </c>
      <c r="C8" s="49">
        <v>50</v>
      </c>
      <c r="D8" s="49">
        <v>62</v>
      </c>
      <c r="E8" s="49"/>
    </row>
    <row r="9" spans="1:5">
      <c r="A9" s="49" t="s">
        <v>558</v>
      </c>
      <c r="B9" s="49">
        <v>68</v>
      </c>
      <c r="C9" s="49">
        <v>52</v>
      </c>
      <c r="D9" s="49">
        <v>64</v>
      </c>
      <c r="E9" s="49"/>
    </row>
    <row r="10" spans="1:5">
      <c r="A10" s="49" t="s">
        <v>559</v>
      </c>
      <c r="B10" s="49">
        <v>57</v>
      </c>
      <c r="C10" s="49">
        <v>38</v>
      </c>
      <c r="D10" s="49">
        <v>61</v>
      </c>
      <c r="E10" s="49"/>
    </row>
    <row r="11" spans="1:5">
      <c r="A11" s="49" t="s">
        <v>560</v>
      </c>
      <c r="B11" s="49">
        <v>68</v>
      </c>
      <c r="C11" s="49">
        <v>57</v>
      </c>
      <c r="D11" s="49">
        <v>59</v>
      </c>
      <c r="E11" s="49"/>
    </row>
    <row r="12" spans="1:5">
      <c r="A12" s="49" t="s">
        <v>561</v>
      </c>
      <c r="B12" s="49">
        <v>72</v>
      </c>
      <c r="C12" s="49">
        <v>71</v>
      </c>
      <c r="D12" s="49">
        <v>76</v>
      </c>
      <c r="E12" s="49"/>
    </row>
  </sheetData>
  <phoneticPr fontId="3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/>
  </sheetViews>
  <sheetFormatPr defaultRowHeight="17"/>
  <sheetData>
    <row r="1" spans="1:5">
      <c r="A1" s="44"/>
      <c r="B1" s="45" t="s">
        <v>546</v>
      </c>
      <c r="C1" s="46"/>
      <c r="D1" s="46"/>
      <c r="E1" s="47"/>
    </row>
    <row r="2" spans="1:5">
      <c r="A2" s="48" t="s">
        <v>547</v>
      </c>
      <c r="B2" s="48" t="s">
        <v>548</v>
      </c>
      <c r="C2" s="49" t="s">
        <v>549</v>
      </c>
      <c r="D2" s="48" t="s">
        <v>550</v>
      </c>
      <c r="E2" s="50" t="s">
        <v>551</v>
      </c>
    </row>
    <row r="3" spans="1:5">
      <c r="A3" s="49" t="s">
        <v>552</v>
      </c>
      <c r="B3" s="49">
        <v>84</v>
      </c>
      <c r="C3" s="49">
        <v>88</v>
      </c>
      <c r="D3" s="49">
        <v>76</v>
      </c>
      <c r="E3" s="49" t="str">
        <f>IF(AND(COUNTIF(B3:D3,"&gt;=40")=3,AVERAGE(B3:D3)&gt;=60),"합격","불합격")</f>
        <v>합격</v>
      </c>
    </row>
    <row r="4" spans="1:5">
      <c r="A4" s="49" t="s">
        <v>553</v>
      </c>
      <c r="B4" s="49">
        <v>90</v>
      </c>
      <c r="C4" s="49">
        <v>91</v>
      </c>
      <c r="D4" s="49">
        <v>93</v>
      </c>
      <c r="E4" s="49" t="str">
        <f t="shared" ref="E4:E12" si="0">IF(AND(COUNTIF(B4:D4,"&gt;=40")=3,AVERAGE(B4:D4)&gt;=60),"합격","불합격")</f>
        <v>합격</v>
      </c>
    </row>
    <row r="5" spans="1:5">
      <c r="A5" s="49" t="s">
        <v>554</v>
      </c>
      <c r="B5" s="49">
        <v>87</v>
      </c>
      <c r="C5" s="49">
        <v>76</v>
      </c>
      <c r="D5" s="49">
        <v>39</v>
      </c>
      <c r="E5" s="49" t="str">
        <f t="shared" si="0"/>
        <v>불합격</v>
      </c>
    </row>
    <row r="6" spans="1:5">
      <c r="A6" s="49" t="s">
        <v>555</v>
      </c>
      <c r="B6" s="49">
        <v>88</v>
      </c>
      <c r="C6" s="49">
        <v>80</v>
      </c>
      <c r="D6" s="49">
        <v>81</v>
      </c>
      <c r="E6" s="49" t="str">
        <f t="shared" si="0"/>
        <v>합격</v>
      </c>
    </row>
    <row r="7" spans="1:5">
      <c r="A7" s="49" t="s">
        <v>556</v>
      </c>
      <c r="B7" s="49">
        <v>64</v>
      </c>
      <c r="C7" s="49">
        <v>61</v>
      </c>
      <c r="D7" s="49">
        <v>53</v>
      </c>
      <c r="E7" s="49" t="str">
        <f t="shared" si="0"/>
        <v>불합격</v>
      </c>
    </row>
    <row r="8" spans="1:5">
      <c r="A8" s="49" t="s">
        <v>557</v>
      </c>
      <c r="B8" s="49">
        <v>33</v>
      </c>
      <c r="C8" s="49">
        <v>50</v>
      </c>
      <c r="D8" s="49">
        <v>62</v>
      </c>
      <c r="E8" s="49" t="str">
        <f t="shared" si="0"/>
        <v>불합격</v>
      </c>
    </row>
    <row r="9" spans="1:5">
      <c r="A9" s="49" t="s">
        <v>558</v>
      </c>
      <c r="B9" s="49">
        <v>68</v>
      </c>
      <c r="C9" s="49">
        <v>52</v>
      </c>
      <c r="D9" s="49">
        <v>64</v>
      </c>
      <c r="E9" s="49" t="str">
        <f t="shared" si="0"/>
        <v>합격</v>
      </c>
    </row>
    <row r="10" spans="1:5">
      <c r="A10" s="49" t="s">
        <v>559</v>
      </c>
      <c r="B10" s="49">
        <v>57</v>
      </c>
      <c r="C10" s="49">
        <v>38</v>
      </c>
      <c r="D10" s="49">
        <v>61</v>
      </c>
      <c r="E10" s="49" t="str">
        <f t="shared" si="0"/>
        <v>불합격</v>
      </c>
    </row>
    <row r="11" spans="1:5">
      <c r="A11" s="49" t="s">
        <v>560</v>
      </c>
      <c r="B11" s="49">
        <v>68</v>
      </c>
      <c r="C11" s="49">
        <v>57</v>
      </c>
      <c r="D11" s="49">
        <v>59</v>
      </c>
      <c r="E11" s="49" t="str">
        <f t="shared" si="0"/>
        <v>합격</v>
      </c>
    </row>
    <row r="12" spans="1:5">
      <c r="A12" s="49" t="s">
        <v>561</v>
      </c>
      <c r="B12" s="49">
        <v>72</v>
      </c>
      <c r="C12" s="49">
        <v>71</v>
      </c>
      <c r="D12" s="49">
        <v>76</v>
      </c>
      <c r="E12" s="49" t="str">
        <f t="shared" si="0"/>
        <v>합격</v>
      </c>
    </row>
  </sheetData>
  <phoneticPr fontId="3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/>
  </sheetViews>
  <sheetFormatPr defaultRowHeight="17"/>
  <cols>
    <col min="2" max="2" width="11" bestFit="1" customWidth="1"/>
    <col min="3" max="3" width="13.75" bestFit="1" customWidth="1"/>
    <col min="4" max="4" width="11" bestFit="1" customWidth="1"/>
  </cols>
  <sheetData>
    <row r="1" spans="1:4">
      <c r="A1" s="36"/>
      <c r="B1" s="37"/>
      <c r="C1" s="40" t="s">
        <v>448</v>
      </c>
      <c r="D1" s="37"/>
    </row>
    <row r="2" spans="1:4">
      <c r="A2" s="1"/>
      <c r="B2" s="1"/>
      <c r="C2" s="1"/>
      <c r="D2" s="1"/>
    </row>
    <row r="3" spans="1:4">
      <c r="A3" s="2" t="s">
        <v>449</v>
      </c>
      <c r="B3" s="2" t="s">
        <v>450</v>
      </c>
      <c r="C3" s="2" t="s">
        <v>451</v>
      </c>
      <c r="D3" s="2" t="s">
        <v>452</v>
      </c>
    </row>
    <row r="4" spans="1:4">
      <c r="A4" s="2" t="s">
        <v>453</v>
      </c>
      <c r="B4" s="17">
        <v>4</v>
      </c>
      <c r="C4" s="17">
        <v>2</v>
      </c>
      <c r="D4" s="17">
        <v>4</v>
      </c>
    </row>
    <row r="5" spans="1:4">
      <c r="A5" s="2" t="s">
        <v>454</v>
      </c>
      <c r="B5" s="17">
        <v>2</v>
      </c>
      <c r="C5" s="17">
        <v>1</v>
      </c>
      <c r="D5" s="17">
        <v>3</v>
      </c>
    </row>
    <row r="6" spans="1:4">
      <c r="A6" s="2" t="s">
        <v>455</v>
      </c>
      <c r="B6" s="17">
        <v>3</v>
      </c>
      <c r="C6" s="17">
        <v>3</v>
      </c>
      <c r="D6" s="17">
        <v>2</v>
      </c>
    </row>
    <row r="7" spans="1:4">
      <c r="A7" s="2" t="s">
        <v>456</v>
      </c>
      <c r="B7" s="17">
        <v>1</v>
      </c>
      <c r="C7" s="17">
        <v>2</v>
      </c>
      <c r="D7" s="17">
        <v>0</v>
      </c>
    </row>
    <row r="8" spans="1:4">
      <c r="A8" s="2" t="s">
        <v>457</v>
      </c>
      <c r="B8" s="17">
        <v>3</v>
      </c>
      <c r="C8" s="17">
        <v>3</v>
      </c>
      <c r="D8" s="17">
        <v>1</v>
      </c>
    </row>
    <row r="9" spans="1:4" ht="17.5" thickBot="1">
      <c r="A9" s="1"/>
      <c r="B9" s="1"/>
      <c r="C9" s="1"/>
      <c r="D9" s="1"/>
    </row>
    <row r="10" spans="1:4">
      <c r="A10" s="1"/>
      <c r="B10" s="1"/>
      <c r="C10" s="1"/>
      <c r="D10" s="41" t="s">
        <v>458</v>
      </c>
    </row>
    <row r="11" spans="1:4" ht="17.5" thickBot="1">
      <c r="A11" s="1"/>
      <c r="B11" s="33"/>
      <c r="C11" s="33"/>
      <c r="D11" s="42"/>
    </row>
  </sheetData>
  <phoneticPr fontId="3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/>
  </sheetViews>
  <sheetFormatPr defaultRowHeight="17"/>
  <cols>
    <col min="2" max="2" width="11" bestFit="1" customWidth="1"/>
    <col min="3" max="3" width="13.75" bestFit="1" customWidth="1"/>
    <col min="4" max="4" width="11" bestFit="1" customWidth="1"/>
  </cols>
  <sheetData>
    <row r="1" spans="1:4">
      <c r="A1" s="36"/>
      <c r="B1" s="37"/>
      <c r="C1" s="40" t="s">
        <v>448</v>
      </c>
      <c r="D1" s="37"/>
    </row>
    <row r="2" spans="1:4">
      <c r="A2" s="1"/>
      <c r="B2" s="1"/>
      <c r="C2" s="1"/>
      <c r="D2" s="1"/>
    </row>
    <row r="3" spans="1:4">
      <c r="A3" s="2" t="s">
        <v>459</v>
      </c>
      <c r="B3" s="2" t="s">
        <v>450</v>
      </c>
      <c r="C3" s="2" t="s">
        <v>451</v>
      </c>
      <c r="D3" s="2" t="s">
        <v>452</v>
      </c>
    </row>
    <row r="4" spans="1:4">
      <c r="A4" s="2" t="s">
        <v>460</v>
      </c>
      <c r="B4" s="17">
        <v>4</v>
      </c>
      <c r="C4" s="17">
        <v>2</v>
      </c>
      <c r="D4" s="17">
        <v>4</v>
      </c>
    </row>
    <row r="5" spans="1:4">
      <c r="A5" s="2" t="s">
        <v>454</v>
      </c>
      <c r="B5" s="17">
        <v>2</v>
      </c>
      <c r="C5" s="17">
        <v>1</v>
      </c>
      <c r="D5" s="17">
        <v>3</v>
      </c>
    </row>
    <row r="6" spans="1:4">
      <c r="A6" s="2" t="s">
        <v>455</v>
      </c>
      <c r="B6" s="17">
        <v>3</v>
      </c>
      <c r="C6" s="17">
        <v>3</v>
      </c>
      <c r="D6" s="17">
        <v>2</v>
      </c>
    </row>
    <row r="7" spans="1:4">
      <c r="A7" s="2" t="s">
        <v>456</v>
      </c>
      <c r="B7" s="17">
        <v>1</v>
      </c>
      <c r="C7" s="17">
        <v>2</v>
      </c>
      <c r="D7" s="17">
        <v>0</v>
      </c>
    </row>
    <row r="8" spans="1:4">
      <c r="A8" s="2" t="s">
        <v>457</v>
      </c>
      <c r="B8" s="17">
        <v>3</v>
      </c>
      <c r="C8" s="17">
        <v>3</v>
      </c>
      <c r="D8" s="17">
        <v>1</v>
      </c>
    </row>
    <row r="9" spans="1:4" ht="17.5" thickBot="1">
      <c r="A9" s="1"/>
      <c r="B9" s="1"/>
      <c r="C9" s="1"/>
      <c r="D9" s="1"/>
    </row>
    <row r="10" spans="1:4">
      <c r="A10" s="1"/>
      <c r="B10" s="1"/>
      <c r="C10" s="1"/>
      <c r="D10" s="41" t="s">
        <v>458</v>
      </c>
    </row>
    <row r="11" spans="1:4" ht="17.5" thickBot="1">
      <c r="A11" s="1"/>
      <c r="B11" s="33"/>
      <c r="C11" s="33"/>
      <c r="D11" s="42">
        <f>MODE(B4:D8)</f>
        <v>3</v>
      </c>
    </row>
  </sheetData>
  <phoneticPr fontId="3" type="noConversion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/>
  </sheetViews>
  <sheetFormatPr defaultRowHeight="17"/>
  <sheetData>
    <row r="1" spans="1:4">
      <c r="A1" s="21"/>
      <c r="B1" s="1"/>
      <c r="C1" s="15"/>
      <c r="D1" s="1"/>
    </row>
    <row r="2" spans="1:4">
      <c r="A2" s="2" t="s">
        <v>461</v>
      </c>
      <c r="B2" s="2" t="s">
        <v>225</v>
      </c>
      <c r="C2" s="2" t="s">
        <v>462</v>
      </c>
      <c r="D2" s="2" t="s">
        <v>223</v>
      </c>
    </row>
    <row r="3" spans="1:4">
      <c r="A3" s="2" t="s">
        <v>463</v>
      </c>
      <c r="B3" s="2">
        <v>8</v>
      </c>
      <c r="C3" s="2">
        <v>85</v>
      </c>
      <c r="D3" s="2">
        <v>83</v>
      </c>
    </row>
    <row r="4" spans="1:4">
      <c r="A4" s="2" t="s">
        <v>464</v>
      </c>
      <c r="B4" s="2">
        <v>9</v>
      </c>
      <c r="C4" s="2">
        <v>79</v>
      </c>
      <c r="D4" s="2">
        <v>86</v>
      </c>
    </row>
    <row r="5" spans="1:4">
      <c r="A5" s="2" t="s">
        <v>465</v>
      </c>
      <c r="B5" s="2">
        <v>10</v>
      </c>
      <c r="C5" s="2">
        <v>68</v>
      </c>
      <c r="D5" s="2">
        <v>75</v>
      </c>
    </row>
    <row r="6" spans="1:4">
      <c r="A6" s="2" t="s">
        <v>466</v>
      </c>
      <c r="B6" s="2">
        <v>7</v>
      </c>
      <c r="C6" s="2">
        <v>91</v>
      </c>
      <c r="D6" s="2">
        <v>86</v>
      </c>
    </row>
    <row r="7" spans="1:4">
      <c r="A7" s="2" t="s">
        <v>467</v>
      </c>
      <c r="B7" s="2">
        <v>9</v>
      </c>
      <c r="C7" s="2">
        <v>89</v>
      </c>
      <c r="D7" s="2">
        <v>88</v>
      </c>
    </row>
    <row r="8" spans="1:4">
      <c r="A8" s="2" t="s">
        <v>468</v>
      </c>
      <c r="B8" s="2">
        <v>10</v>
      </c>
      <c r="C8" s="2">
        <v>72</v>
      </c>
      <c r="D8" s="2">
        <v>82</v>
      </c>
    </row>
    <row r="9" spans="1:4">
      <c r="A9" s="2" t="s">
        <v>469</v>
      </c>
      <c r="B9" s="2">
        <v>7</v>
      </c>
      <c r="C9" s="2">
        <v>54</v>
      </c>
      <c r="D9" s="2">
        <v>78</v>
      </c>
    </row>
    <row r="10" spans="1:4">
      <c r="A10" s="1"/>
      <c r="B10" s="1"/>
      <c r="C10" s="1"/>
      <c r="D10" s="1"/>
    </row>
    <row r="11" spans="1:4">
      <c r="A11" s="2" t="s">
        <v>225</v>
      </c>
      <c r="B11" s="3" t="s">
        <v>462</v>
      </c>
      <c r="C11" s="3" t="s">
        <v>470</v>
      </c>
      <c r="D11" s="1"/>
    </row>
    <row r="12" spans="1:4">
      <c r="A12" s="2" t="s">
        <v>471</v>
      </c>
      <c r="B12" s="2"/>
      <c r="C12" s="2"/>
      <c r="D12" s="1"/>
    </row>
  </sheetData>
  <phoneticPr fontId="3" type="noConversion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/>
  </sheetViews>
  <sheetFormatPr defaultRowHeight="17"/>
  <sheetData>
    <row r="1" spans="1:4">
      <c r="A1" s="21"/>
      <c r="B1" s="1"/>
      <c r="C1" s="15"/>
      <c r="D1" s="1"/>
    </row>
    <row r="2" spans="1:4">
      <c r="A2" s="2" t="s">
        <v>461</v>
      </c>
      <c r="B2" s="2" t="s">
        <v>225</v>
      </c>
      <c r="C2" s="2" t="s">
        <v>222</v>
      </c>
      <c r="D2" s="2" t="s">
        <v>223</v>
      </c>
    </row>
    <row r="3" spans="1:4">
      <c r="A3" s="2" t="s">
        <v>463</v>
      </c>
      <c r="B3" s="2">
        <v>8</v>
      </c>
      <c r="C3" s="2">
        <v>85</v>
      </c>
      <c r="D3" s="2">
        <v>83</v>
      </c>
    </row>
    <row r="4" spans="1:4">
      <c r="A4" s="2" t="s">
        <v>472</v>
      </c>
      <c r="B4" s="2">
        <v>9</v>
      </c>
      <c r="C4" s="2">
        <v>79</v>
      </c>
      <c r="D4" s="2">
        <v>86</v>
      </c>
    </row>
    <row r="5" spans="1:4">
      <c r="A5" s="2" t="s">
        <v>473</v>
      </c>
      <c r="B5" s="2">
        <v>10</v>
      </c>
      <c r="C5" s="2">
        <v>68</v>
      </c>
      <c r="D5" s="2">
        <v>75</v>
      </c>
    </row>
    <row r="6" spans="1:4">
      <c r="A6" s="2" t="s">
        <v>474</v>
      </c>
      <c r="B6" s="2">
        <v>7</v>
      </c>
      <c r="C6" s="2">
        <v>91</v>
      </c>
      <c r="D6" s="2">
        <v>86</v>
      </c>
    </row>
    <row r="7" spans="1:4">
      <c r="A7" s="2" t="s">
        <v>475</v>
      </c>
      <c r="B7" s="2">
        <v>9</v>
      </c>
      <c r="C7" s="2">
        <v>89</v>
      </c>
      <c r="D7" s="2">
        <v>88</v>
      </c>
    </row>
    <row r="8" spans="1:4">
      <c r="A8" s="2" t="s">
        <v>476</v>
      </c>
      <c r="B8" s="2">
        <v>10</v>
      </c>
      <c r="C8" s="2">
        <v>72</v>
      </c>
      <c r="D8" s="2">
        <v>82</v>
      </c>
    </row>
    <row r="9" spans="1:4">
      <c r="A9" s="2" t="s">
        <v>477</v>
      </c>
      <c r="B9" s="2">
        <v>7</v>
      </c>
      <c r="C9" s="2">
        <v>54</v>
      </c>
      <c r="D9" s="2">
        <v>78</v>
      </c>
    </row>
    <row r="10" spans="1:4">
      <c r="A10" s="1"/>
      <c r="B10" s="1"/>
      <c r="C10" s="1"/>
      <c r="D10" s="1"/>
    </row>
    <row r="11" spans="1:4">
      <c r="A11" s="2" t="s">
        <v>225</v>
      </c>
      <c r="B11" s="3" t="s">
        <v>478</v>
      </c>
      <c r="C11" s="3" t="s">
        <v>479</v>
      </c>
      <c r="D11" s="1"/>
    </row>
    <row r="12" spans="1:4">
      <c r="A12" s="2" t="s">
        <v>480</v>
      </c>
      <c r="B12" s="2">
        <f>AVERAGEIF($B$3:$B$9,$A$12,C3:C9)</f>
        <v>78.599999999999994</v>
      </c>
      <c r="C12" s="2">
        <f>AVERAGEIF($B$3:$B$9,$A$12,D3:D9)</f>
        <v>82.8</v>
      </c>
      <c r="D12" s="1"/>
    </row>
  </sheetData>
  <phoneticPr fontId="3" type="noConversion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/>
  </sheetViews>
  <sheetFormatPr defaultRowHeight="17"/>
  <sheetData>
    <row r="1" spans="1:4">
      <c r="A1" s="43"/>
      <c r="B1" s="7"/>
      <c r="C1" s="6" t="s">
        <v>481</v>
      </c>
      <c r="D1" s="7"/>
    </row>
    <row r="2" spans="1:4">
      <c r="A2" s="8" t="s">
        <v>482</v>
      </c>
      <c r="B2" s="8" t="s">
        <v>483</v>
      </c>
      <c r="C2" s="8" t="s">
        <v>484</v>
      </c>
      <c r="D2" s="8" t="s">
        <v>485</v>
      </c>
    </row>
    <row r="3" spans="1:4">
      <c r="A3" s="8" t="s">
        <v>486</v>
      </c>
      <c r="B3" s="8" t="s">
        <v>487</v>
      </c>
      <c r="C3" s="8">
        <v>178</v>
      </c>
      <c r="D3" s="8">
        <v>60</v>
      </c>
    </row>
    <row r="4" spans="1:4">
      <c r="A4" s="8" t="s">
        <v>488</v>
      </c>
      <c r="B4" s="8" t="s">
        <v>489</v>
      </c>
      <c r="C4" s="8">
        <v>152</v>
      </c>
      <c r="D4" s="8">
        <v>58</v>
      </c>
    </row>
    <row r="5" spans="1:4">
      <c r="A5" s="8" t="s">
        <v>490</v>
      </c>
      <c r="B5" s="8" t="s">
        <v>491</v>
      </c>
      <c r="C5" s="8">
        <v>169</v>
      </c>
      <c r="D5" s="8">
        <v>62</v>
      </c>
    </row>
    <row r="6" spans="1:4">
      <c r="A6" s="8" t="s">
        <v>492</v>
      </c>
      <c r="B6" s="8" t="s">
        <v>489</v>
      </c>
      <c r="C6" s="8">
        <v>162</v>
      </c>
      <c r="D6" s="8">
        <v>45</v>
      </c>
    </row>
    <row r="7" spans="1:4">
      <c r="A7" s="8" t="s">
        <v>493</v>
      </c>
      <c r="B7" s="8" t="s">
        <v>487</v>
      </c>
      <c r="C7" s="8">
        <v>184</v>
      </c>
      <c r="D7" s="8">
        <v>82</v>
      </c>
    </row>
    <row r="8" spans="1:4">
      <c r="A8" s="8" t="s">
        <v>494</v>
      </c>
      <c r="B8" s="8" t="s">
        <v>495</v>
      </c>
      <c r="C8" s="8">
        <v>175</v>
      </c>
      <c r="D8" s="8">
        <v>68</v>
      </c>
    </row>
    <row r="9" spans="1:4">
      <c r="A9" s="8" t="s">
        <v>496</v>
      </c>
      <c r="B9" s="8" t="s">
        <v>497</v>
      </c>
      <c r="C9" s="8">
        <v>158</v>
      </c>
      <c r="D9" s="8">
        <v>62</v>
      </c>
    </row>
    <row r="10" spans="1:4">
      <c r="A10" s="1"/>
      <c r="B10" s="1"/>
      <c r="C10" s="1"/>
      <c r="D10" s="1"/>
    </row>
    <row r="11" spans="1:4">
      <c r="A11" s="1"/>
      <c r="B11" s="8" t="s">
        <v>498</v>
      </c>
      <c r="C11" s="2" t="s">
        <v>499</v>
      </c>
      <c r="D11" s="3" t="s">
        <v>500</v>
      </c>
    </row>
    <row r="12" spans="1:4">
      <c r="A12" s="1"/>
      <c r="B12" s="8" t="s">
        <v>501</v>
      </c>
      <c r="C12" s="2" t="s">
        <v>502</v>
      </c>
      <c r="D12" s="2"/>
    </row>
  </sheetData>
  <phoneticPr fontId="3" type="noConversion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/>
  </sheetViews>
  <sheetFormatPr defaultRowHeight="17"/>
  <sheetData>
    <row r="1" spans="1:4">
      <c r="A1" s="43"/>
      <c r="B1" s="7"/>
      <c r="C1" s="6" t="s">
        <v>503</v>
      </c>
      <c r="D1" s="7"/>
    </row>
    <row r="2" spans="1:4">
      <c r="A2" s="8" t="s">
        <v>504</v>
      </c>
      <c r="B2" s="8" t="s">
        <v>505</v>
      </c>
      <c r="C2" s="8" t="s">
        <v>506</v>
      </c>
      <c r="D2" s="8" t="s">
        <v>507</v>
      </c>
    </row>
    <row r="3" spans="1:4">
      <c r="A3" s="8" t="s">
        <v>508</v>
      </c>
      <c r="B3" s="8" t="s">
        <v>487</v>
      </c>
      <c r="C3" s="8">
        <v>178</v>
      </c>
      <c r="D3" s="8">
        <v>60</v>
      </c>
    </row>
    <row r="4" spans="1:4">
      <c r="A4" s="8" t="s">
        <v>509</v>
      </c>
      <c r="B4" s="8" t="s">
        <v>510</v>
      </c>
      <c r="C4" s="8">
        <v>152</v>
      </c>
      <c r="D4" s="8">
        <v>58</v>
      </c>
    </row>
    <row r="5" spans="1:4">
      <c r="A5" s="8" t="s">
        <v>511</v>
      </c>
      <c r="B5" s="8" t="s">
        <v>512</v>
      </c>
      <c r="C5" s="8">
        <v>169</v>
      </c>
      <c r="D5" s="8">
        <v>62</v>
      </c>
    </row>
    <row r="6" spans="1:4">
      <c r="A6" s="8" t="s">
        <v>513</v>
      </c>
      <c r="B6" s="8" t="s">
        <v>510</v>
      </c>
      <c r="C6" s="8">
        <v>162</v>
      </c>
      <c r="D6" s="8">
        <v>45</v>
      </c>
    </row>
    <row r="7" spans="1:4">
      <c r="A7" s="8" t="s">
        <v>514</v>
      </c>
      <c r="B7" s="8" t="s">
        <v>501</v>
      </c>
      <c r="C7" s="8">
        <v>184</v>
      </c>
      <c r="D7" s="8">
        <v>82</v>
      </c>
    </row>
    <row r="8" spans="1:4">
      <c r="A8" s="8" t="s">
        <v>515</v>
      </c>
      <c r="B8" s="8" t="s">
        <v>516</v>
      </c>
      <c r="C8" s="8">
        <v>175</v>
      </c>
      <c r="D8" s="8">
        <v>68</v>
      </c>
    </row>
    <row r="9" spans="1:4">
      <c r="A9" s="8" t="s">
        <v>517</v>
      </c>
      <c r="B9" s="8" t="s">
        <v>518</v>
      </c>
      <c r="C9" s="8">
        <v>158</v>
      </c>
      <c r="D9" s="8">
        <v>62</v>
      </c>
    </row>
    <row r="10" spans="1:4">
      <c r="A10" s="1"/>
      <c r="B10" s="1"/>
      <c r="C10" s="1"/>
      <c r="D10" s="1"/>
    </row>
    <row r="11" spans="1:4">
      <c r="A11" s="1"/>
      <c r="B11" s="8" t="s">
        <v>498</v>
      </c>
      <c r="C11" s="2" t="s">
        <v>519</v>
      </c>
      <c r="D11" s="3" t="s">
        <v>520</v>
      </c>
    </row>
    <row r="12" spans="1:4">
      <c r="A12" s="1"/>
      <c r="B12" s="8" t="s">
        <v>521</v>
      </c>
      <c r="C12" s="2" t="s">
        <v>522</v>
      </c>
      <c r="D12" s="2">
        <f>AVERAGEIFS(D3:D9,B3:B9,B12,C3:C9,C12)</f>
        <v>71</v>
      </c>
    </row>
  </sheetData>
  <phoneticPr fontId="3" type="noConversion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/>
  </sheetViews>
  <sheetFormatPr defaultRowHeight="17"/>
  <cols>
    <col min="5" max="5" width="10.58203125" bestFit="1" customWidth="1"/>
  </cols>
  <sheetData>
    <row r="1" spans="1:5">
      <c r="A1" s="51"/>
      <c r="B1" s="52" t="s">
        <v>575</v>
      </c>
    </row>
    <row r="2" spans="1:5">
      <c r="A2" s="56" t="s">
        <v>576</v>
      </c>
      <c r="B2" s="56" t="s">
        <v>577</v>
      </c>
      <c r="C2" s="56" t="s">
        <v>578</v>
      </c>
      <c r="D2" s="56" t="s">
        <v>579</v>
      </c>
      <c r="E2" s="56" t="s">
        <v>580</v>
      </c>
    </row>
    <row r="3" spans="1:5">
      <c r="A3" s="56" t="s">
        <v>581</v>
      </c>
      <c r="B3" s="56" t="s">
        <v>582</v>
      </c>
      <c r="C3" s="57" t="s">
        <v>583</v>
      </c>
      <c r="D3" s="57">
        <v>4</v>
      </c>
      <c r="E3" s="58">
        <v>4800000</v>
      </c>
    </row>
    <row r="4" spans="1:5">
      <c r="A4" s="56" t="s">
        <v>584</v>
      </c>
      <c r="B4" s="56" t="s">
        <v>585</v>
      </c>
      <c r="C4" s="59" t="s">
        <v>586</v>
      </c>
      <c r="D4" s="59">
        <v>5</v>
      </c>
      <c r="E4" s="60">
        <v>4000000</v>
      </c>
    </row>
    <row r="5" spans="1:5">
      <c r="A5" s="56" t="s">
        <v>587</v>
      </c>
      <c r="B5" s="56" t="s">
        <v>588</v>
      </c>
      <c r="C5" s="59" t="s">
        <v>589</v>
      </c>
      <c r="D5" s="59">
        <v>5</v>
      </c>
      <c r="E5" s="60">
        <v>4000000</v>
      </c>
    </row>
    <row r="6" spans="1:5">
      <c r="A6" s="56" t="s">
        <v>590</v>
      </c>
      <c r="B6" s="56" t="s">
        <v>591</v>
      </c>
      <c r="C6" s="57" t="s">
        <v>592</v>
      </c>
      <c r="D6" s="57">
        <v>3</v>
      </c>
      <c r="E6" s="58">
        <v>4600000</v>
      </c>
    </row>
    <row r="7" spans="1:5">
      <c r="A7" s="56" t="s">
        <v>593</v>
      </c>
      <c r="B7" s="56" t="s">
        <v>594</v>
      </c>
      <c r="C7" s="57" t="s">
        <v>595</v>
      </c>
      <c r="D7" s="57">
        <v>2</v>
      </c>
      <c r="E7" s="58">
        <v>4500000</v>
      </c>
    </row>
    <row r="8" spans="1:5">
      <c r="A8" s="56" t="s">
        <v>596</v>
      </c>
      <c r="B8" s="56" t="s">
        <v>597</v>
      </c>
      <c r="C8" s="59" t="s">
        <v>589</v>
      </c>
      <c r="D8" s="59">
        <v>1</v>
      </c>
      <c r="E8" s="60">
        <v>3200000</v>
      </c>
    </row>
    <row r="9" spans="1:5">
      <c r="A9" s="56" t="s">
        <v>598</v>
      </c>
      <c r="B9" s="56" t="s">
        <v>597</v>
      </c>
      <c r="C9" s="59" t="s">
        <v>599</v>
      </c>
      <c r="D9" s="59">
        <v>3</v>
      </c>
      <c r="E9" s="60">
        <v>3600000</v>
      </c>
    </row>
    <row r="10" spans="1:5">
      <c r="A10" s="56" t="s">
        <v>600</v>
      </c>
      <c r="B10" s="56" t="s">
        <v>601</v>
      </c>
      <c r="C10" s="57" t="s">
        <v>595</v>
      </c>
      <c r="D10" s="57">
        <v>3</v>
      </c>
      <c r="E10" s="58">
        <v>4600000</v>
      </c>
    </row>
    <row r="11" spans="1:5">
      <c r="A11" s="56" t="s">
        <v>602</v>
      </c>
      <c r="B11" s="56" t="s">
        <v>603</v>
      </c>
      <c r="C11" s="59" t="s">
        <v>604</v>
      </c>
      <c r="D11" s="59">
        <v>2</v>
      </c>
      <c r="E11" s="60">
        <v>3400000</v>
      </c>
    </row>
    <row r="12" spans="1:5">
      <c r="A12" s="56" t="s">
        <v>605</v>
      </c>
      <c r="B12" s="56" t="s">
        <v>594</v>
      </c>
      <c r="C12" s="59" t="s">
        <v>599</v>
      </c>
      <c r="D12" s="59">
        <v>4</v>
      </c>
      <c r="E12" s="60">
        <v>3800000</v>
      </c>
    </row>
    <row r="13" spans="1:5">
      <c r="A13" s="72" t="s">
        <v>606</v>
      </c>
      <c r="B13" s="73"/>
      <c r="C13" s="73"/>
      <c r="D13" s="74"/>
      <c r="E13" s="58"/>
    </row>
  </sheetData>
  <mergeCells count="1">
    <mergeCell ref="A13:D13"/>
  </mergeCells>
  <phoneticPr fontId="3" type="noConversion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/>
  </sheetViews>
  <sheetFormatPr defaultRowHeight="17"/>
  <cols>
    <col min="5" max="5" width="10.58203125" bestFit="1" customWidth="1"/>
  </cols>
  <sheetData>
    <row r="1" spans="1:5">
      <c r="A1" s="51"/>
      <c r="B1" s="52" t="s">
        <v>575</v>
      </c>
    </row>
    <row r="2" spans="1:5">
      <c r="A2" s="56" t="s">
        <v>576</v>
      </c>
      <c r="B2" s="56" t="s">
        <v>577</v>
      </c>
      <c r="C2" s="56" t="s">
        <v>578</v>
      </c>
      <c r="D2" s="56" t="s">
        <v>579</v>
      </c>
      <c r="E2" s="56" t="s">
        <v>580</v>
      </c>
    </row>
    <row r="3" spans="1:5">
      <c r="A3" s="56" t="s">
        <v>581</v>
      </c>
      <c r="B3" s="56" t="s">
        <v>582</v>
      </c>
      <c r="C3" s="57" t="s">
        <v>583</v>
      </c>
      <c r="D3" s="57">
        <v>4</v>
      </c>
      <c r="E3" s="58">
        <v>4800000</v>
      </c>
    </row>
    <row r="4" spans="1:5">
      <c r="A4" s="56" t="s">
        <v>584</v>
      </c>
      <c r="B4" s="56" t="s">
        <v>585</v>
      </c>
      <c r="C4" s="59" t="s">
        <v>586</v>
      </c>
      <c r="D4" s="59">
        <v>5</v>
      </c>
      <c r="E4" s="60">
        <v>4000000</v>
      </c>
    </row>
    <row r="5" spans="1:5">
      <c r="A5" s="56" t="s">
        <v>587</v>
      </c>
      <c r="B5" s="56" t="s">
        <v>588</v>
      </c>
      <c r="C5" s="59" t="s">
        <v>589</v>
      </c>
      <c r="D5" s="59">
        <v>5</v>
      </c>
      <c r="E5" s="60">
        <v>4000000</v>
      </c>
    </row>
    <row r="6" spans="1:5">
      <c r="A6" s="56" t="s">
        <v>590</v>
      </c>
      <c r="B6" s="56" t="s">
        <v>591</v>
      </c>
      <c r="C6" s="57" t="s">
        <v>592</v>
      </c>
      <c r="D6" s="57">
        <v>3</v>
      </c>
      <c r="E6" s="58">
        <v>4600000</v>
      </c>
    </row>
    <row r="7" spans="1:5">
      <c r="A7" s="56" t="s">
        <v>593</v>
      </c>
      <c r="B7" s="56" t="s">
        <v>594</v>
      </c>
      <c r="C7" s="57" t="s">
        <v>595</v>
      </c>
      <c r="D7" s="57">
        <v>2</v>
      </c>
      <c r="E7" s="58">
        <v>4500000</v>
      </c>
    </row>
    <row r="8" spans="1:5">
      <c r="A8" s="56" t="s">
        <v>596</v>
      </c>
      <c r="B8" s="56" t="s">
        <v>597</v>
      </c>
      <c r="C8" s="59" t="s">
        <v>589</v>
      </c>
      <c r="D8" s="59">
        <v>1</v>
      </c>
      <c r="E8" s="60">
        <v>3200000</v>
      </c>
    </row>
    <row r="9" spans="1:5">
      <c r="A9" s="56" t="s">
        <v>598</v>
      </c>
      <c r="B9" s="56" t="s">
        <v>597</v>
      </c>
      <c r="C9" s="59" t="s">
        <v>599</v>
      </c>
      <c r="D9" s="59">
        <v>3</v>
      </c>
      <c r="E9" s="60">
        <v>3600000</v>
      </c>
    </row>
    <row r="10" spans="1:5">
      <c r="A10" s="56" t="s">
        <v>600</v>
      </c>
      <c r="B10" s="56" t="s">
        <v>601</v>
      </c>
      <c r="C10" s="57" t="s">
        <v>595</v>
      </c>
      <c r="D10" s="57">
        <v>3</v>
      </c>
      <c r="E10" s="58">
        <v>4600000</v>
      </c>
    </row>
    <row r="11" spans="1:5">
      <c r="A11" s="56" t="s">
        <v>602</v>
      </c>
      <c r="B11" s="56" t="s">
        <v>603</v>
      </c>
      <c r="C11" s="59" t="s">
        <v>604</v>
      </c>
      <c r="D11" s="59">
        <v>2</v>
      </c>
      <c r="E11" s="60">
        <v>3400000</v>
      </c>
    </row>
    <row r="12" spans="1:5">
      <c r="A12" s="56" t="s">
        <v>605</v>
      </c>
      <c r="B12" s="56" t="s">
        <v>594</v>
      </c>
      <c r="C12" s="59" t="s">
        <v>599</v>
      </c>
      <c r="D12" s="59">
        <v>4</v>
      </c>
      <c r="E12" s="60">
        <v>3800000</v>
      </c>
    </row>
    <row r="13" spans="1:5">
      <c r="A13" s="72" t="s">
        <v>606</v>
      </c>
      <c r="B13" s="73"/>
      <c r="C13" s="73"/>
      <c r="D13" s="74"/>
      <c r="E13" s="58">
        <f>ROUND(AVERAGEIFS(E3:E12,B3:B12,"여",C3:C12,"대리"),-4)</f>
        <v>3730000</v>
      </c>
    </row>
  </sheetData>
  <mergeCells count="1">
    <mergeCell ref="A13:D13"/>
  </mergeCells>
  <phoneticPr fontId="3" type="noConversion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/>
  </sheetViews>
  <sheetFormatPr defaultRowHeight="17"/>
  <cols>
    <col min="2" max="2" width="14.58203125" bestFit="1" customWidth="1"/>
  </cols>
  <sheetData>
    <row r="1" spans="1:5">
      <c r="A1" s="36"/>
      <c r="B1" s="15" t="s">
        <v>415</v>
      </c>
      <c r="C1" s="1"/>
      <c r="D1" s="1"/>
      <c r="E1" s="1"/>
    </row>
    <row r="2" spans="1:5">
      <c r="A2" s="2" t="s">
        <v>524</v>
      </c>
      <c r="B2" s="2" t="s">
        <v>525</v>
      </c>
      <c r="C2" s="2" t="s">
        <v>526</v>
      </c>
      <c r="D2" s="1"/>
      <c r="E2" s="1"/>
    </row>
    <row r="3" spans="1:5">
      <c r="A3" s="2" t="s">
        <v>527</v>
      </c>
      <c r="B3" s="39">
        <v>38144</v>
      </c>
      <c r="C3" s="2">
        <v>73</v>
      </c>
      <c r="D3" s="1"/>
      <c r="E3" s="1"/>
    </row>
    <row r="4" spans="1:5">
      <c r="A4" s="2" t="s">
        <v>523</v>
      </c>
      <c r="B4" s="39">
        <v>39173</v>
      </c>
      <c r="C4" s="2">
        <v>68</v>
      </c>
      <c r="D4" s="62" t="s">
        <v>528</v>
      </c>
      <c r="E4" s="62"/>
    </row>
    <row r="5" spans="1:5">
      <c r="A5" s="2" t="s">
        <v>408</v>
      </c>
      <c r="B5" s="39">
        <v>39939</v>
      </c>
      <c r="C5" s="2">
        <v>98</v>
      </c>
      <c r="D5" s="63"/>
      <c r="E5" s="63"/>
    </row>
    <row r="6" spans="1:5">
      <c r="A6" s="2" t="s">
        <v>529</v>
      </c>
      <c r="B6" s="39">
        <v>38657</v>
      </c>
      <c r="C6" s="2">
        <v>65</v>
      </c>
      <c r="D6" s="1"/>
      <c r="E6" s="1"/>
    </row>
    <row r="7" spans="1:5">
      <c r="A7" s="2" t="s">
        <v>410</v>
      </c>
      <c r="B7" s="39">
        <v>39448</v>
      </c>
      <c r="C7" s="2">
        <v>69</v>
      </c>
      <c r="D7" s="1"/>
      <c r="E7" s="1"/>
    </row>
    <row r="8" spans="1:5">
      <c r="A8" s="2" t="s">
        <v>530</v>
      </c>
      <c r="B8" s="39">
        <v>39609</v>
      </c>
      <c r="C8" s="2">
        <v>80</v>
      </c>
      <c r="D8" s="1"/>
      <c r="E8" s="1"/>
    </row>
    <row r="9" spans="1:5">
      <c r="A9" s="2" t="s">
        <v>531</v>
      </c>
      <c r="B9" s="39">
        <v>39336</v>
      </c>
      <c r="C9" s="2">
        <v>86</v>
      </c>
      <c r="D9" s="1"/>
      <c r="E9" s="1"/>
    </row>
    <row r="10" spans="1:5">
      <c r="A10" s="2" t="s">
        <v>532</v>
      </c>
      <c r="B10" s="39">
        <v>38878</v>
      </c>
      <c r="C10" s="2">
        <v>70</v>
      </c>
      <c r="D10" s="1"/>
      <c r="E10" s="1"/>
    </row>
    <row r="11" spans="1:5">
      <c r="A11" s="2" t="s">
        <v>533</v>
      </c>
      <c r="B11" s="39">
        <v>39574</v>
      </c>
      <c r="C11" s="2">
        <v>68</v>
      </c>
      <c r="D11" s="1"/>
      <c r="E11" s="1"/>
    </row>
  </sheetData>
  <mergeCells count="2">
    <mergeCell ref="D4:E4"/>
    <mergeCell ref="D5:E5"/>
  </mergeCells>
  <phoneticPr fontId="3" type="noConversion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/>
  </sheetViews>
  <sheetFormatPr defaultRowHeight="17"/>
  <cols>
    <col min="2" max="2" width="14.58203125" bestFit="1" customWidth="1"/>
  </cols>
  <sheetData>
    <row r="1" spans="1:5">
      <c r="A1" s="36"/>
      <c r="B1" s="15" t="s">
        <v>415</v>
      </c>
      <c r="C1" s="1"/>
      <c r="D1" s="1"/>
      <c r="E1" s="1"/>
    </row>
    <row r="2" spans="1:5">
      <c r="A2" s="2" t="s">
        <v>286</v>
      </c>
      <c r="B2" s="2" t="s">
        <v>416</v>
      </c>
      <c r="C2" s="2" t="s">
        <v>405</v>
      </c>
      <c r="D2" s="1"/>
      <c r="E2" s="1"/>
    </row>
    <row r="3" spans="1:5">
      <c r="A3" s="2" t="s">
        <v>534</v>
      </c>
      <c r="B3" s="39">
        <v>38144</v>
      </c>
      <c r="C3" s="2">
        <v>73</v>
      </c>
      <c r="D3" s="1"/>
      <c r="E3" s="1"/>
    </row>
    <row r="4" spans="1:5">
      <c r="A4" s="2" t="s">
        <v>523</v>
      </c>
      <c r="B4" s="39">
        <v>39173</v>
      </c>
      <c r="C4" s="2">
        <v>68</v>
      </c>
      <c r="D4" s="62" t="s">
        <v>528</v>
      </c>
      <c r="E4" s="62"/>
    </row>
    <row r="5" spans="1:5">
      <c r="A5" s="2" t="s">
        <v>535</v>
      </c>
      <c r="B5" s="39">
        <v>39939</v>
      </c>
      <c r="C5" s="2">
        <v>98</v>
      </c>
      <c r="D5" s="63">
        <f>COUNTIFS(C3:C11,"&gt;=60",C3:C11,"&lt;70")</f>
        <v>4</v>
      </c>
      <c r="E5" s="63"/>
    </row>
    <row r="6" spans="1:5">
      <c r="A6" s="2" t="s">
        <v>529</v>
      </c>
      <c r="B6" s="39">
        <v>38657</v>
      </c>
      <c r="C6" s="2">
        <v>65</v>
      </c>
      <c r="D6" s="1"/>
      <c r="E6" s="1"/>
    </row>
    <row r="7" spans="1:5">
      <c r="A7" s="2" t="s">
        <v>536</v>
      </c>
      <c r="B7" s="39">
        <v>39448</v>
      </c>
      <c r="C7" s="2">
        <v>69</v>
      </c>
      <c r="D7" s="1"/>
      <c r="E7" s="1"/>
    </row>
    <row r="8" spans="1:5">
      <c r="A8" s="2" t="s">
        <v>411</v>
      </c>
      <c r="B8" s="39">
        <v>39609</v>
      </c>
      <c r="C8" s="2">
        <v>80</v>
      </c>
      <c r="D8" s="1"/>
      <c r="E8" s="1"/>
    </row>
    <row r="9" spans="1:5">
      <c r="A9" s="2" t="s">
        <v>537</v>
      </c>
      <c r="B9" s="39">
        <v>39336</v>
      </c>
      <c r="C9" s="2">
        <v>86</v>
      </c>
      <c r="D9" s="1"/>
      <c r="E9" s="1"/>
    </row>
    <row r="10" spans="1:5">
      <c r="A10" s="2" t="s">
        <v>413</v>
      </c>
      <c r="B10" s="39">
        <v>38878</v>
      </c>
      <c r="C10" s="2">
        <v>70</v>
      </c>
      <c r="D10" s="1"/>
      <c r="E10" s="1"/>
    </row>
    <row r="11" spans="1:5">
      <c r="A11" s="2" t="s">
        <v>414</v>
      </c>
      <c r="B11" s="39">
        <v>39574</v>
      </c>
      <c r="C11" s="2">
        <v>68</v>
      </c>
      <c r="D11" s="1"/>
      <c r="E11" s="1"/>
    </row>
  </sheetData>
  <mergeCells count="2">
    <mergeCell ref="D4:E4"/>
    <mergeCell ref="D5:E5"/>
  </mergeCells>
  <phoneticPr fontId="3" type="noConversion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/>
  </sheetViews>
  <sheetFormatPr defaultRowHeight="17"/>
  <sheetData>
    <row r="1" spans="1:7">
      <c r="A1" s="14"/>
      <c r="B1" s="1"/>
      <c r="C1" s="15" t="s">
        <v>97</v>
      </c>
      <c r="D1" s="1"/>
      <c r="E1" s="1"/>
      <c r="F1" s="1"/>
      <c r="G1" s="1"/>
    </row>
    <row r="2" spans="1:7">
      <c r="A2" s="2" t="s">
        <v>98</v>
      </c>
      <c r="B2" s="2" t="s">
        <v>538</v>
      </c>
      <c r="C2" s="2" t="s">
        <v>100</v>
      </c>
      <c r="D2" s="2" t="s">
        <v>101</v>
      </c>
      <c r="E2" s="2" t="s">
        <v>102</v>
      </c>
      <c r="F2" s="2" t="s">
        <v>103</v>
      </c>
      <c r="G2" s="3" t="s">
        <v>539</v>
      </c>
    </row>
    <row r="3" spans="1:7">
      <c r="A3" s="2" t="s">
        <v>540</v>
      </c>
      <c r="B3" s="2">
        <v>0.8</v>
      </c>
      <c r="C3" s="2" t="b">
        <v>1</v>
      </c>
      <c r="D3" s="2">
        <v>0.5</v>
      </c>
      <c r="E3" s="2" t="s">
        <v>114</v>
      </c>
      <c r="F3" s="2" t="b">
        <v>1</v>
      </c>
      <c r="G3" s="17"/>
    </row>
    <row r="4" spans="1:7">
      <c r="A4" s="2" t="s">
        <v>107</v>
      </c>
      <c r="B4" s="2">
        <v>0.5</v>
      </c>
      <c r="C4" s="2">
        <v>0</v>
      </c>
      <c r="D4" s="2" t="b">
        <v>0</v>
      </c>
      <c r="E4" s="2">
        <v>0.2</v>
      </c>
      <c r="F4" s="2" t="s">
        <v>541</v>
      </c>
      <c r="G4" s="17"/>
    </row>
    <row r="5" spans="1:7">
      <c r="A5" s="2" t="s">
        <v>109</v>
      </c>
      <c r="B5" s="2">
        <v>0.6</v>
      </c>
      <c r="C5" s="2" t="s">
        <v>542</v>
      </c>
      <c r="D5" s="2">
        <v>0.3</v>
      </c>
      <c r="E5" s="2">
        <v>0.1</v>
      </c>
      <c r="F5" s="2">
        <v>0</v>
      </c>
      <c r="G5" s="17"/>
    </row>
  </sheetData>
  <phoneticPr fontId="3" type="noConversion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/>
  </sheetViews>
  <sheetFormatPr defaultRowHeight="17"/>
  <sheetData>
    <row r="1" spans="1:7">
      <c r="A1" s="14"/>
      <c r="B1" s="1"/>
      <c r="C1" s="15" t="s">
        <v>97</v>
      </c>
      <c r="D1" s="1"/>
      <c r="E1" s="1"/>
      <c r="F1" s="1"/>
      <c r="G1" s="1"/>
    </row>
    <row r="2" spans="1:7">
      <c r="A2" s="2" t="s">
        <v>98</v>
      </c>
      <c r="B2" s="2" t="s">
        <v>543</v>
      </c>
      <c r="C2" s="2" t="s">
        <v>100</v>
      </c>
      <c r="D2" s="2" t="s">
        <v>101</v>
      </c>
      <c r="E2" s="2" t="s">
        <v>102</v>
      </c>
      <c r="F2" s="2" t="s">
        <v>103</v>
      </c>
      <c r="G2" s="3" t="s">
        <v>544</v>
      </c>
    </row>
    <row r="3" spans="1:7">
      <c r="A3" s="2" t="s">
        <v>540</v>
      </c>
      <c r="B3" s="2">
        <v>0.8</v>
      </c>
      <c r="C3" s="2" t="b">
        <v>1</v>
      </c>
      <c r="D3" s="2">
        <v>0.5</v>
      </c>
      <c r="E3" s="2" t="s">
        <v>114</v>
      </c>
      <c r="F3" s="2" t="b">
        <v>1</v>
      </c>
      <c r="G3" s="17">
        <f>MAXA(B3:F3)</f>
        <v>1</v>
      </c>
    </row>
    <row r="4" spans="1:7">
      <c r="A4" s="2" t="s">
        <v>107</v>
      </c>
      <c r="B4" s="2">
        <v>0.5</v>
      </c>
      <c r="C4" s="2">
        <v>0</v>
      </c>
      <c r="D4" s="2" t="b">
        <v>0</v>
      </c>
      <c r="E4" s="2">
        <v>0.2</v>
      </c>
      <c r="F4" s="2" t="s">
        <v>545</v>
      </c>
      <c r="G4" s="17">
        <f t="shared" ref="G4:G5" si="0">MAXA(B4:F4)</f>
        <v>0.5</v>
      </c>
    </row>
    <row r="5" spans="1:7">
      <c r="A5" s="2" t="s">
        <v>109</v>
      </c>
      <c r="B5" s="2">
        <v>0.6</v>
      </c>
      <c r="C5" s="2" t="s">
        <v>542</v>
      </c>
      <c r="D5" s="2">
        <v>0.3</v>
      </c>
      <c r="E5" s="2">
        <v>0.1</v>
      </c>
      <c r="F5" s="2">
        <v>0</v>
      </c>
      <c r="G5" s="17">
        <f t="shared" si="0"/>
        <v>0.6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52</vt:i4>
      </vt:variant>
    </vt:vector>
  </HeadingPairs>
  <TitlesOfParts>
    <vt:vector size="52" baseType="lpstr">
      <vt:lpstr>AVERAGE1(예제)</vt:lpstr>
      <vt:lpstr>AVERAGE1(결과)</vt:lpstr>
      <vt:lpstr>AVERAGE2(예제)</vt:lpstr>
      <vt:lpstr>AVERAGE2(결과)</vt:lpstr>
      <vt:lpstr>AVERAGE3(예제)</vt:lpstr>
      <vt:lpstr>AVERAGE3(결과)</vt:lpstr>
      <vt:lpstr>AVERAGEA(예제)</vt:lpstr>
      <vt:lpstr>AVERAGEA(결과)</vt:lpstr>
      <vt:lpstr>MAX(예제)</vt:lpstr>
      <vt:lpstr>MAX(결과)</vt:lpstr>
      <vt:lpstr>MAX,MIN(예제)</vt:lpstr>
      <vt:lpstr>MAX,MIN(결과)</vt:lpstr>
      <vt:lpstr>LARGE(예제)</vt:lpstr>
      <vt:lpstr>LARGE(결과)</vt:lpstr>
      <vt:lpstr>SMALL(예제)</vt:lpstr>
      <vt:lpstr>SMALL(결과)</vt:lpstr>
      <vt:lpstr>RANK1(예제)</vt:lpstr>
      <vt:lpstr>RANK1(결과)</vt:lpstr>
      <vt:lpstr>RANK2(예제)</vt:lpstr>
      <vt:lpstr>RANK2(결과)</vt:lpstr>
      <vt:lpstr>VAR(예제)</vt:lpstr>
      <vt:lpstr>VAR(결과)</vt:lpstr>
      <vt:lpstr>STDEV(예제)</vt:lpstr>
      <vt:lpstr>STDEV(결과)</vt:lpstr>
      <vt:lpstr>COUNT1(예제)</vt:lpstr>
      <vt:lpstr>COUNT1(결과)</vt:lpstr>
      <vt:lpstr>COUNT2(예제)</vt:lpstr>
      <vt:lpstr>COUNT2(결과)</vt:lpstr>
      <vt:lpstr>COUNTA(예제)</vt:lpstr>
      <vt:lpstr>COUNTA(결과)</vt:lpstr>
      <vt:lpstr>COUNTBLANK1(예제)</vt:lpstr>
      <vt:lpstr>COUNTBLANK1(결과)</vt:lpstr>
      <vt:lpstr>COUNTBLANK2(예제)</vt:lpstr>
      <vt:lpstr>COUNTBLANK2(결과)</vt:lpstr>
      <vt:lpstr>COUNTIF1(예제)</vt:lpstr>
      <vt:lpstr>COUNTIF1(결과)</vt:lpstr>
      <vt:lpstr>COUNTIF2(예제)</vt:lpstr>
      <vt:lpstr>COUNTIF2(결과)</vt:lpstr>
      <vt:lpstr>COUNTIF3(예제)</vt:lpstr>
      <vt:lpstr>COUNTIF3(결과)</vt:lpstr>
      <vt:lpstr>MODE(예제)</vt:lpstr>
      <vt:lpstr>MODE(결과)</vt:lpstr>
      <vt:lpstr>AVERAGEIF(예제)</vt:lpstr>
      <vt:lpstr>AVERAGEIF(결과)</vt:lpstr>
      <vt:lpstr>AVERAGEIFS1(예제)</vt:lpstr>
      <vt:lpstr>AVERAGEIFS1(결과)</vt:lpstr>
      <vt:lpstr>AVERAGEIF2(예제)</vt:lpstr>
      <vt:lpstr>AVERAGEIF2(결과)</vt:lpstr>
      <vt:lpstr>COUNTIFS(예제)</vt:lpstr>
      <vt:lpstr>COUNTIFS(결과)</vt:lpstr>
      <vt:lpstr>MAXA(예제)</vt:lpstr>
      <vt:lpstr>MAXA(결과)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2020-04-19T04:38:22Z</dcterms:created>
  <dcterms:modified xsi:type="dcterms:W3CDTF">2020-08-03T14:45:39Z</dcterms:modified>
</cp:coreProperties>
</file>