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"/>
    </mc:Choice>
  </mc:AlternateContent>
  <bookViews>
    <workbookView xWindow="0" yWindow="0" windowWidth="25600" windowHeight="12170" tabRatio="844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8" l="1"/>
  <c r="G11" i="8" s="1"/>
  <c r="D10" i="8"/>
  <c r="G10" i="8" s="1"/>
  <c r="D9" i="8"/>
  <c r="G9" i="8" s="1"/>
  <c r="D8" i="8"/>
  <c r="G8" i="8" s="1"/>
  <c r="D7" i="8"/>
  <c r="G7" i="8" s="1"/>
  <c r="D6" i="8"/>
  <c r="G6" i="8" s="1"/>
  <c r="D5" i="8"/>
  <c r="G5" i="8" s="1"/>
  <c r="D4" i="8"/>
  <c r="G4" i="8" s="1"/>
  <c r="F14" i="6"/>
  <c r="E14" i="6"/>
  <c r="G14" i="6" s="1"/>
  <c r="H14" i="6" s="1"/>
  <c r="F13" i="6"/>
  <c r="E13" i="6"/>
  <c r="G13" i="6" s="1"/>
  <c r="H13" i="6" s="1"/>
  <c r="F12" i="6"/>
  <c r="E12" i="6"/>
  <c r="G12" i="6" s="1"/>
  <c r="H12" i="6" s="1"/>
  <c r="F11" i="6"/>
  <c r="E11" i="6"/>
  <c r="G11" i="6" s="1"/>
  <c r="H11" i="6" s="1"/>
  <c r="F10" i="6"/>
  <c r="E10" i="6"/>
  <c r="G10" i="6" s="1"/>
  <c r="H10" i="6" s="1"/>
  <c r="F9" i="6"/>
  <c r="E9" i="6"/>
  <c r="G9" i="6" s="1"/>
  <c r="H9" i="6" s="1"/>
  <c r="F8" i="6"/>
  <c r="E8" i="6"/>
  <c r="G8" i="6" s="1"/>
  <c r="H8" i="6" s="1"/>
  <c r="F7" i="6"/>
  <c r="E7" i="6"/>
  <c r="G7" i="6" s="1"/>
  <c r="H7" i="6" s="1"/>
  <c r="F6" i="6"/>
  <c r="E6" i="6"/>
  <c r="G6" i="6" s="1"/>
  <c r="H6" i="6" s="1"/>
  <c r="F5" i="6"/>
  <c r="E5" i="6"/>
  <c r="G5" i="6" s="1"/>
  <c r="H5" i="6" s="1"/>
  <c r="F4" i="6"/>
  <c r="E4" i="6"/>
  <c r="G4" i="6" s="1"/>
  <c r="H4" i="6" s="1"/>
  <c r="G14" i="5"/>
  <c r="F14" i="5"/>
  <c r="G13" i="5"/>
  <c r="F13" i="5"/>
  <c r="G12" i="5"/>
  <c r="F12" i="5"/>
  <c r="G11" i="5"/>
  <c r="F11" i="5"/>
  <c r="G10" i="5"/>
  <c r="F10" i="5"/>
  <c r="G9" i="5"/>
  <c r="F9" i="5"/>
  <c r="G8" i="5"/>
  <c r="F8" i="5"/>
  <c r="G7" i="5"/>
  <c r="F7" i="5"/>
  <c r="G6" i="5"/>
  <c r="F6" i="5"/>
  <c r="G5" i="5"/>
  <c r="F5" i="5"/>
  <c r="G4" i="5"/>
  <c r="G15" i="5" s="1"/>
  <c r="F4" i="5"/>
  <c r="F15" i="5" s="1"/>
  <c r="I30" i="4"/>
  <c r="I29" i="4"/>
  <c r="I28" i="4"/>
  <c r="I27" i="4"/>
  <c r="I26" i="4"/>
  <c r="I25" i="4"/>
  <c r="I24" i="4"/>
</calcChain>
</file>

<file path=xl/sharedStrings.xml><?xml version="1.0" encoding="utf-8"?>
<sst xmlns="http://schemas.openxmlformats.org/spreadsheetml/2006/main" count="283" uniqueCount="236">
  <si>
    <t>리조트 여름 휴가 예약 현황</t>
    <phoneticPr fontId="1" type="noConversion"/>
  </si>
  <si>
    <t>지점별 세일기간 판매 현황</t>
    <phoneticPr fontId="3" type="noConversion"/>
  </si>
  <si>
    <t>(단위 : 천원)</t>
    <phoneticPr fontId="3" type="noConversion"/>
  </si>
  <si>
    <t>지점명</t>
    <phoneticPr fontId="3" type="noConversion"/>
  </si>
  <si>
    <t>세일기간</t>
    <phoneticPr fontId="3" type="noConversion"/>
  </si>
  <si>
    <t>전년도판매액</t>
    <phoneticPr fontId="3" type="noConversion"/>
  </si>
  <si>
    <t>당월판매액</t>
    <phoneticPr fontId="3" type="noConversion"/>
  </si>
  <si>
    <t>판매순위</t>
    <phoneticPr fontId="3" type="noConversion"/>
  </si>
  <si>
    <t>전년도대비율</t>
    <phoneticPr fontId="3" type="noConversion"/>
  </si>
  <si>
    <t>비고</t>
    <phoneticPr fontId="3" type="noConversion"/>
  </si>
  <si>
    <t>반포점</t>
    <phoneticPr fontId="3" type="noConversion"/>
  </si>
  <si>
    <t>11/10-11/15</t>
    <phoneticPr fontId="3" type="noConversion"/>
  </si>
  <si>
    <t>목표달성</t>
  </si>
  <si>
    <t>압구정점</t>
    <phoneticPr fontId="3" type="noConversion"/>
  </si>
  <si>
    <t>11/11-11/16</t>
    <phoneticPr fontId="3" type="noConversion"/>
  </si>
  <si>
    <t>초과달성</t>
  </si>
  <si>
    <t>서초점</t>
    <phoneticPr fontId="3" type="noConversion"/>
  </si>
  <si>
    <t>11/13-11/18</t>
    <phoneticPr fontId="3" type="noConversion"/>
  </si>
  <si>
    <t>양재점</t>
    <phoneticPr fontId="3" type="noConversion"/>
  </si>
  <si>
    <t>11/10-11/16</t>
    <phoneticPr fontId="3" type="noConversion"/>
  </si>
  <si>
    <t>대치점</t>
    <phoneticPr fontId="3" type="noConversion"/>
  </si>
  <si>
    <t>11/09-11/13</t>
    <phoneticPr fontId="3" type="noConversion"/>
  </si>
  <si>
    <t>목표미달</t>
  </si>
  <si>
    <t>도곡점</t>
    <phoneticPr fontId="3" type="noConversion"/>
  </si>
  <si>
    <t>11/05-11/10</t>
    <phoneticPr fontId="3" type="noConversion"/>
  </si>
  <si>
    <t>방배점</t>
    <phoneticPr fontId="3" type="noConversion"/>
  </si>
  <si>
    <t>11/01-11/05</t>
    <phoneticPr fontId="3" type="noConversion"/>
  </si>
  <si>
    <t>삼성점</t>
    <phoneticPr fontId="3" type="noConversion"/>
  </si>
  <si>
    <t>11/03-11/08</t>
    <phoneticPr fontId="3" type="noConversion"/>
  </si>
  <si>
    <t>신사점</t>
    <phoneticPr fontId="3" type="noConversion"/>
  </si>
  <si>
    <t>11/06-11/11</t>
    <phoneticPr fontId="3" type="noConversion"/>
  </si>
  <si>
    <t>사원별 급여 현황</t>
  </si>
  <si>
    <t>(단위:원)</t>
    <phoneticPr fontId="1" type="noConversion"/>
  </si>
  <si>
    <t>성명</t>
  </si>
  <si>
    <t>부서</t>
  </si>
  <si>
    <t>직위</t>
  </si>
  <si>
    <t>인사고과</t>
  </si>
  <si>
    <t>기본급</t>
  </si>
  <si>
    <t>상여비율</t>
  </si>
  <si>
    <t>수당</t>
  </si>
  <si>
    <t>총급여액</t>
  </si>
  <si>
    <t>김동지</t>
    <phoneticPr fontId="3" type="noConversion"/>
  </si>
  <si>
    <t>판매부</t>
  </si>
  <si>
    <t>대리</t>
  </si>
  <si>
    <t>민지환</t>
    <phoneticPr fontId="3" type="noConversion"/>
  </si>
  <si>
    <t>판매부</t>
    <phoneticPr fontId="3" type="noConversion"/>
  </si>
  <si>
    <t>사원</t>
    <phoneticPr fontId="3" type="noConversion"/>
  </si>
  <si>
    <t>박덕우</t>
    <phoneticPr fontId="3" type="noConversion"/>
  </si>
  <si>
    <t>기획부</t>
  </si>
  <si>
    <t>부장</t>
  </si>
  <si>
    <t>오여령</t>
    <phoneticPr fontId="3" type="noConversion"/>
  </si>
  <si>
    <t>홍보부</t>
  </si>
  <si>
    <t>이세현</t>
    <phoneticPr fontId="3" type="noConversion"/>
  </si>
  <si>
    <t>과장</t>
  </si>
  <si>
    <t>이진경</t>
    <phoneticPr fontId="3" type="noConversion"/>
  </si>
  <si>
    <t>주지연</t>
    <phoneticPr fontId="3" type="noConversion"/>
  </si>
  <si>
    <t>지연학</t>
    <phoneticPr fontId="3" type="noConversion"/>
  </si>
  <si>
    <t>하나영</t>
    <phoneticPr fontId="3" type="noConversion"/>
  </si>
  <si>
    <t>홍보부</t>
    <phoneticPr fontId="3" type="noConversion"/>
  </si>
  <si>
    <t>사원</t>
    <phoneticPr fontId="3" type="noConversion"/>
  </si>
  <si>
    <t>한승수</t>
    <phoneticPr fontId="3" type="noConversion"/>
  </si>
  <si>
    <t>한아름</t>
    <phoneticPr fontId="3" type="noConversion"/>
  </si>
  <si>
    <t>호지명</t>
    <phoneticPr fontId="3" type="noConversion"/>
  </si>
  <si>
    <t>기획부</t>
    <phoneticPr fontId="3" type="noConversion"/>
  </si>
  <si>
    <t>사원</t>
    <phoneticPr fontId="3" type="noConversion"/>
  </si>
  <si>
    <t xml:space="preserve">[표1] </t>
    <phoneticPr fontId="3" type="noConversion"/>
  </si>
  <si>
    <t>모의고사 평가</t>
    <phoneticPr fontId="3" type="noConversion"/>
  </si>
  <si>
    <t>[표2]</t>
    <phoneticPr fontId="3" type="noConversion"/>
  </si>
  <si>
    <t>자유형 50m 기록</t>
    <phoneticPr fontId="3" type="noConversion"/>
  </si>
  <si>
    <t>수험번호</t>
    <phoneticPr fontId="3" type="noConversion"/>
  </si>
  <si>
    <t>언어</t>
    <phoneticPr fontId="3" type="noConversion"/>
  </si>
  <si>
    <t>수리탐구</t>
    <phoneticPr fontId="3" type="noConversion"/>
  </si>
  <si>
    <t>선택과목</t>
    <phoneticPr fontId="3" type="noConversion"/>
  </si>
  <si>
    <t>외국어</t>
    <phoneticPr fontId="3" type="noConversion"/>
  </si>
  <si>
    <t>선수명</t>
    <phoneticPr fontId="3" type="noConversion"/>
  </si>
  <si>
    <t>기록(초)</t>
    <phoneticPr fontId="3" type="noConversion"/>
  </si>
  <si>
    <t>결과</t>
    <phoneticPr fontId="3" type="noConversion"/>
  </si>
  <si>
    <t>M030101</t>
    <phoneticPr fontId="3" type="noConversion"/>
  </si>
  <si>
    <t>김종명</t>
    <phoneticPr fontId="3" type="noConversion"/>
  </si>
  <si>
    <t>M030102</t>
  </si>
  <si>
    <t>박상용</t>
    <phoneticPr fontId="3" type="noConversion"/>
  </si>
  <si>
    <t>M030103</t>
  </si>
  <si>
    <t>노광만</t>
    <phoneticPr fontId="3" type="noConversion"/>
  </si>
  <si>
    <t>M030104</t>
  </si>
  <si>
    <t>조도희</t>
    <phoneticPr fontId="3" type="noConversion"/>
  </si>
  <si>
    <t>M030105</t>
  </si>
  <si>
    <t>결시</t>
    <phoneticPr fontId="3" type="noConversion"/>
  </si>
  <si>
    <t>민철주</t>
    <phoneticPr fontId="3" type="noConversion"/>
  </si>
  <si>
    <t>M030106</t>
  </si>
  <si>
    <t>이대희</t>
    <phoneticPr fontId="3" type="noConversion"/>
  </si>
  <si>
    <t>M030107</t>
  </si>
  <si>
    <t>김형록</t>
    <phoneticPr fontId="1" type="noConversion"/>
  </si>
  <si>
    <t>M030108</t>
  </si>
  <si>
    <t>주도희</t>
    <phoneticPr fontId="3" type="noConversion"/>
  </si>
  <si>
    <t>80점대</t>
    <phoneticPr fontId="3" type="noConversion"/>
  </si>
  <si>
    <t>김도원</t>
    <phoneticPr fontId="3" type="noConversion"/>
  </si>
  <si>
    <t>[표3]</t>
    <phoneticPr fontId="3" type="noConversion"/>
  </si>
  <si>
    <t>회원현황</t>
    <phoneticPr fontId="3" type="noConversion"/>
  </si>
  <si>
    <t>연번</t>
    <phoneticPr fontId="3" type="noConversion"/>
  </si>
  <si>
    <t>이름</t>
    <phoneticPr fontId="3" type="noConversion"/>
  </si>
  <si>
    <t>직업코드</t>
    <phoneticPr fontId="3" type="noConversion"/>
  </si>
  <si>
    <t>직업</t>
    <phoneticPr fontId="3" type="noConversion"/>
  </si>
  <si>
    <t>&lt;조견표&gt;</t>
    <phoneticPr fontId="3" type="noConversion"/>
  </si>
  <si>
    <t>김민정</t>
    <phoneticPr fontId="3" type="noConversion"/>
  </si>
  <si>
    <t>5-40</t>
    <phoneticPr fontId="1" type="noConversion"/>
  </si>
  <si>
    <t>코드</t>
    <phoneticPr fontId="3" type="noConversion"/>
  </si>
  <si>
    <t>직업</t>
    <phoneticPr fontId="3" type="noConversion"/>
  </si>
  <si>
    <t>김수경</t>
    <phoneticPr fontId="3" type="noConversion"/>
  </si>
  <si>
    <t>1-80</t>
    <phoneticPr fontId="1" type="noConversion"/>
  </si>
  <si>
    <t>학생</t>
    <phoneticPr fontId="3" type="noConversion"/>
  </si>
  <si>
    <t>김영정</t>
    <phoneticPr fontId="3" type="noConversion"/>
  </si>
  <si>
    <t>3-90</t>
    <phoneticPr fontId="1" type="noConversion"/>
  </si>
  <si>
    <t>군인</t>
    <phoneticPr fontId="3" type="noConversion"/>
  </si>
  <si>
    <t>김영한</t>
    <phoneticPr fontId="3" type="noConversion"/>
  </si>
  <si>
    <t>2-70</t>
    <phoneticPr fontId="1" type="noConversion"/>
  </si>
  <si>
    <t>공무원</t>
    <phoneticPr fontId="3" type="noConversion"/>
  </si>
  <si>
    <t>남시정</t>
    <phoneticPr fontId="3" type="noConversion"/>
  </si>
  <si>
    <t>4-50</t>
    <phoneticPr fontId="1" type="noConversion"/>
  </si>
  <si>
    <t>교사</t>
    <phoneticPr fontId="3" type="noConversion"/>
  </si>
  <si>
    <t>민형곤</t>
    <phoneticPr fontId="3" type="noConversion"/>
  </si>
  <si>
    <t>5-60</t>
    <phoneticPr fontId="1" type="noConversion"/>
  </si>
  <si>
    <t>회사원</t>
    <phoneticPr fontId="3" type="noConversion"/>
  </si>
  <si>
    <t xml:space="preserve">[표4] </t>
    <phoneticPr fontId="3" type="noConversion"/>
  </si>
  <si>
    <t>고객정보</t>
    <phoneticPr fontId="1" type="noConversion"/>
  </si>
  <si>
    <t>[표5]</t>
    <phoneticPr fontId="3" type="noConversion"/>
  </si>
  <si>
    <t xml:space="preserve"> 1월 임금 계산</t>
    <phoneticPr fontId="1" type="noConversion"/>
  </si>
  <si>
    <t>성명</t>
    <phoneticPr fontId="3" type="noConversion"/>
  </si>
  <si>
    <t>생년월일</t>
    <phoneticPr fontId="3" type="noConversion"/>
  </si>
  <si>
    <t>날 수 계산</t>
    <phoneticPr fontId="3" type="noConversion"/>
  </si>
  <si>
    <t>이름</t>
    <phoneticPr fontId="3" type="noConversion"/>
  </si>
  <si>
    <t>근무시간</t>
    <phoneticPr fontId="3" type="noConversion"/>
  </si>
  <si>
    <t>초과근무시간</t>
    <phoneticPr fontId="3" type="noConversion"/>
  </si>
  <si>
    <t>금액</t>
    <phoneticPr fontId="3" type="noConversion"/>
  </si>
  <si>
    <t>근무시간 150 이상인 금액 평균</t>
    <phoneticPr fontId="1" type="noConversion"/>
  </si>
  <si>
    <t>강용구</t>
    <phoneticPr fontId="3" type="noConversion"/>
  </si>
  <si>
    <t>이형철</t>
    <phoneticPr fontId="3" type="noConversion"/>
  </si>
  <si>
    <t>김길준</t>
    <phoneticPr fontId="3" type="noConversion"/>
  </si>
  <si>
    <t>안두훈</t>
    <phoneticPr fontId="3" type="noConversion"/>
  </si>
  <si>
    <t>김구호</t>
    <phoneticPr fontId="3" type="noConversion"/>
  </si>
  <si>
    <t>임정환</t>
    <phoneticPr fontId="3" type="noConversion"/>
  </si>
  <si>
    <t>하창명</t>
    <phoneticPr fontId="3" type="noConversion"/>
  </si>
  <si>
    <t>강소연</t>
    <phoneticPr fontId="3" type="noConversion"/>
  </si>
  <si>
    <t>민구연</t>
    <phoneticPr fontId="3" type="noConversion"/>
  </si>
  <si>
    <t>한가람</t>
    <phoneticPr fontId="3" type="noConversion"/>
  </si>
  <si>
    <t>이상희</t>
    <phoneticPr fontId="3" type="noConversion"/>
  </si>
  <si>
    <t>안동철</t>
    <phoneticPr fontId="3" type="noConversion"/>
  </si>
  <si>
    <t>오정민</t>
    <phoneticPr fontId="3" type="noConversion"/>
  </si>
  <si>
    <t>한마음</t>
    <phoneticPr fontId="3" type="noConversion"/>
  </si>
  <si>
    <t>건강식품 판매 실적</t>
    <phoneticPr fontId="3" type="noConversion"/>
  </si>
  <si>
    <t>영업소</t>
    <phoneticPr fontId="3" type="noConversion"/>
  </si>
  <si>
    <t>영업팀</t>
    <phoneticPr fontId="3" type="noConversion"/>
  </si>
  <si>
    <t>영지차</t>
    <phoneticPr fontId="3" type="noConversion"/>
  </si>
  <si>
    <t>사슴녹용</t>
    <phoneticPr fontId="3" type="noConversion"/>
  </si>
  <si>
    <t>홍삼정</t>
    <phoneticPr fontId="3" type="noConversion"/>
  </si>
  <si>
    <t>총매출량</t>
    <phoneticPr fontId="3" type="noConversion"/>
  </si>
  <si>
    <t>순이익</t>
    <phoneticPr fontId="3" type="noConversion"/>
  </si>
  <si>
    <t>본사</t>
    <phoneticPr fontId="3" type="noConversion"/>
  </si>
  <si>
    <t>B팀</t>
    <phoneticPr fontId="3" type="noConversion"/>
  </si>
  <si>
    <t>지점</t>
    <phoneticPr fontId="3" type="noConversion"/>
  </si>
  <si>
    <t>A팀</t>
    <phoneticPr fontId="3" type="noConversion"/>
  </si>
  <si>
    <t>지점</t>
    <phoneticPr fontId="3" type="noConversion"/>
  </si>
  <si>
    <t>본사</t>
    <phoneticPr fontId="3" type="noConversion"/>
  </si>
  <si>
    <t>C팀</t>
    <phoneticPr fontId="3" type="noConversion"/>
  </si>
  <si>
    <t>A팀</t>
    <phoneticPr fontId="3" type="noConversion"/>
  </si>
  <si>
    <t>B팀</t>
    <phoneticPr fontId="3" type="noConversion"/>
  </si>
  <si>
    <t>C팀</t>
    <phoneticPr fontId="3" type="noConversion"/>
  </si>
  <si>
    <t>합계</t>
    <phoneticPr fontId="3" type="noConversion"/>
  </si>
  <si>
    <t>이익액</t>
    <phoneticPr fontId="3" type="noConversion"/>
  </si>
  <si>
    <t>사슴녹용</t>
    <phoneticPr fontId="3" type="noConversion"/>
  </si>
  <si>
    <t>홍삼정</t>
    <phoneticPr fontId="3" type="noConversion"/>
  </si>
  <si>
    <t>사원임금 계산표</t>
    <phoneticPr fontId="3" type="noConversion"/>
  </si>
  <si>
    <t>사원이름</t>
    <phoneticPr fontId="3" type="noConversion"/>
  </si>
  <si>
    <t>직급명</t>
    <phoneticPr fontId="3" type="noConversion"/>
  </si>
  <si>
    <t>부서명</t>
    <phoneticPr fontId="3" type="noConversion"/>
  </si>
  <si>
    <t>판매금액</t>
    <phoneticPr fontId="3" type="noConversion"/>
  </si>
  <si>
    <t>활동수당</t>
    <phoneticPr fontId="3" type="noConversion"/>
  </si>
  <si>
    <t>직급수당</t>
    <phoneticPr fontId="3" type="noConversion"/>
  </si>
  <si>
    <t>총수령액</t>
    <phoneticPr fontId="3" type="noConversion"/>
  </si>
  <si>
    <t>등급</t>
    <phoneticPr fontId="3" type="noConversion"/>
  </si>
  <si>
    <t>이수지</t>
    <phoneticPr fontId="3" type="noConversion"/>
  </si>
  <si>
    <t>사원</t>
    <phoneticPr fontId="3" type="noConversion"/>
  </si>
  <si>
    <t>인사팀</t>
    <phoneticPr fontId="3" type="noConversion"/>
  </si>
  <si>
    <t>김종서</t>
    <phoneticPr fontId="3" type="noConversion"/>
  </si>
  <si>
    <t>과장</t>
    <phoneticPr fontId="3" type="noConversion"/>
  </si>
  <si>
    <t>기획팀</t>
    <phoneticPr fontId="3" type="noConversion"/>
  </si>
  <si>
    <t>유동근</t>
    <phoneticPr fontId="3" type="noConversion"/>
  </si>
  <si>
    <t>대리</t>
    <phoneticPr fontId="3" type="noConversion"/>
  </si>
  <si>
    <t>생산팀</t>
    <phoneticPr fontId="3" type="noConversion"/>
  </si>
  <si>
    <t>최수종</t>
    <phoneticPr fontId="3" type="noConversion"/>
  </si>
  <si>
    <t>R&amp;D팀</t>
    <phoneticPr fontId="3" type="noConversion"/>
  </si>
  <si>
    <t>김미화</t>
    <phoneticPr fontId="3" type="noConversion"/>
  </si>
  <si>
    <t>경리팀</t>
    <phoneticPr fontId="3" type="noConversion"/>
  </si>
  <si>
    <t>강감찬</t>
    <phoneticPr fontId="3" type="noConversion"/>
  </si>
  <si>
    <t>인사팀</t>
    <phoneticPr fontId="3" type="noConversion"/>
  </si>
  <si>
    <t>이순신</t>
    <phoneticPr fontId="3" type="noConversion"/>
  </si>
  <si>
    <t>관리팀</t>
    <phoneticPr fontId="3" type="noConversion"/>
  </si>
  <si>
    <t>김유신</t>
    <phoneticPr fontId="3" type="noConversion"/>
  </si>
  <si>
    <t>유승준</t>
    <phoneticPr fontId="3" type="noConversion"/>
  </si>
  <si>
    <t>서세원</t>
    <phoneticPr fontId="3" type="noConversion"/>
  </si>
  <si>
    <t>과장</t>
    <phoneticPr fontId="3" type="noConversion"/>
  </si>
  <si>
    <t>한소리</t>
    <phoneticPr fontId="3" type="noConversion"/>
  </si>
  <si>
    <t>1인가구주의 연령별 거주기간</t>
    <phoneticPr fontId="3" type="noConversion"/>
  </si>
  <si>
    <t>(단위 : %)</t>
    <phoneticPr fontId="3" type="noConversion"/>
  </si>
  <si>
    <t>연령구분</t>
    <phoneticPr fontId="3" type="noConversion"/>
  </si>
  <si>
    <t>1년</t>
    <phoneticPr fontId="3" type="noConversion"/>
  </si>
  <si>
    <t>2년</t>
    <phoneticPr fontId="3" type="noConversion"/>
  </si>
  <si>
    <t>3년</t>
    <phoneticPr fontId="3" type="noConversion"/>
  </si>
  <si>
    <t>4년</t>
    <phoneticPr fontId="3" type="noConversion"/>
  </si>
  <si>
    <t>합계</t>
    <phoneticPr fontId="3" type="noConversion"/>
  </si>
  <si>
    <t>10대</t>
    <phoneticPr fontId="3" type="noConversion"/>
  </si>
  <si>
    <t>20대</t>
    <phoneticPr fontId="3" type="noConversion"/>
  </si>
  <si>
    <t>30대</t>
    <phoneticPr fontId="3" type="noConversion"/>
  </si>
  <si>
    <t>40대</t>
    <phoneticPr fontId="3" type="noConversion"/>
  </si>
  <si>
    <t>50대</t>
    <phoneticPr fontId="3" type="noConversion"/>
  </si>
  <si>
    <t>60대</t>
    <phoneticPr fontId="3" type="noConversion"/>
  </si>
  <si>
    <t>성적 현황(교양)</t>
    <phoneticPr fontId="3" type="noConversion"/>
  </si>
  <si>
    <t>성명</t>
    <phoneticPr fontId="3" type="noConversion"/>
  </si>
  <si>
    <t>전공학과</t>
    <phoneticPr fontId="3" type="noConversion"/>
  </si>
  <si>
    <t>결석회수</t>
    <phoneticPr fontId="3" type="noConversion"/>
  </si>
  <si>
    <t>출석점수</t>
    <phoneticPr fontId="3" type="noConversion"/>
  </si>
  <si>
    <t>중간고사</t>
    <phoneticPr fontId="3" type="noConversion"/>
  </si>
  <si>
    <t>기말고사</t>
    <phoneticPr fontId="3" type="noConversion"/>
  </si>
  <si>
    <t>평점</t>
    <phoneticPr fontId="3" type="noConversion"/>
  </si>
  <si>
    <t>이미영</t>
    <phoneticPr fontId="3" type="noConversion"/>
  </si>
  <si>
    <t>컴퓨터</t>
    <phoneticPr fontId="3" type="noConversion"/>
  </si>
  <si>
    <t>구기자</t>
    <phoneticPr fontId="3" type="noConversion"/>
  </si>
  <si>
    <t>컴퓨터</t>
    <phoneticPr fontId="3" type="noConversion"/>
  </si>
  <si>
    <t>한명구</t>
    <phoneticPr fontId="3" type="noConversion"/>
  </si>
  <si>
    <t>경영</t>
    <phoneticPr fontId="3" type="noConversion"/>
  </si>
  <si>
    <t>사오정</t>
    <phoneticPr fontId="3" type="noConversion"/>
  </si>
  <si>
    <t>오동추</t>
    <phoneticPr fontId="3" type="noConversion"/>
  </si>
  <si>
    <t>컴퓨터</t>
    <phoneticPr fontId="3" type="noConversion"/>
  </si>
  <si>
    <t>윤수아</t>
    <phoneticPr fontId="3" type="noConversion"/>
  </si>
  <si>
    <t>경영</t>
    <phoneticPr fontId="3" type="noConversion"/>
  </si>
  <si>
    <t>김기자</t>
    <phoneticPr fontId="3" type="noConversion"/>
  </si>
  <si>
    <t>우주태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</si>
</sst>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yyyy&quot;년&quot;\ m&quot;월&quot;\ d&quot;일&quot;"/>
    <numFmt numFmtId="177" formatCode="0_ "/>
    <numFmt numFmtId="178" formatCode="mm&quot;월&quot;\ dd&quot;일&quot;"/>
    <numFmt numFmtId="179" formatCode="0.0_);[Red]\(0.0\)"/>
    <numFmt numFmtId="180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vertical="center"/>
    </xf>
    <xf numFmtId="9" fontId="6" fillId="0" borderId="1" xfId="3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vertical="center"/>
    </xf>
    <xf numFmtId="41" fontId="5" fillId="0" borderId="1" xfId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1" fontId="5" fillId="0" borderId="1" xfId="1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42" fontId="6" fillId="0" borderId="0" xfId="2" applyFont="1" applyAlignment="1">
      <alignment vertical="center"/>
    </xf>
    <xf numFmtId="179" fontId="5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180" fontId="6" fillId="0" borderId="1" xfId="1" applyNumberFormat="1" applyFont="1" applyFill="1" applyBorder="1" applyAlignment="1">
      <alignment horizontal="center" vertical="center"/>
    </xf>
    <xf numFmtId="0" fontId="6" fillId="0" borderId="1" xfId="3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2" fontId="10" fillId="0" borderId="0" xfId="2" applyFont="1" applyAlignment="1">
      <alignment horizontal="center" vertical="center"/>
    </xf>
  </cellXfs>
  <cellStyles count="4">
    <cellStyle name="백분율" xfId="3" builtinId="5"/>
    <cellStyle name="쉼표 [0]" xfId="1" builtinId="6"/>
    <cellStyle name="통화 [0]" xfId="2" builtinId="7"/>
    <cellStyle name="표준" xfId="0" builtinId="0"/>
  </cellStyles>
  <dxfs count="1"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차트작업!$E$3</c:f>
              <c:strCache>
                <c:ptCount val="1"/>
                <c:pt idx="0">
                  <c:v>중간고사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(차트작업!$A$4,차트작업!$A$5,차트작업!$A$7,차트작업!$A$8,차트작업!$A$10)</c:f>
              <c:strCache>
                <c:ptCount val="5"/>
                <c:pt idx="0">
                  <c:v>이미영</c:v>
                </c:pt>
                <c:pt idx="1">
                  <c:v>구기자</c:v>
                </c:pt>
                <c:pt idx="2">
                  <c:v>사오정</c:v>
                </c:pt>
                <c:pt idx="3">
                  <c:v>오동추</c:v>
                </c:pt>
                <c:pt idx="4">
                  <c:v>김기자</c:v>
                </c:pt>
              </c:strCache>
            </c:strRef>
          </c:cat>
          <c:val>
            <c:numRef>
              <c:f>(차트작업!$E$4,차트작업!$E$5,차트작업!$E$7,차트작업!$E$8,차트작업!$E$10)</c:f>
              <c:numCache>
                <c:formatCode>_(* #,##0_);_(* \(#,##0\);_(* "-"_);_(@_)</c:formatCode>
                <c:ptCount val="5"/>
                <c:pt idx="0">
                  <c:v>90</c:v>
                </c:pt>
                <c:pt idx="1">
                  <c:v>100</c:v>
                </c:pt>
                <c:pt idx="2">
                  <c:v>78</c:v>
                </c:pt>
                <c:pt idx="3">
                  <c:v>46</c:v>
                </c:pt>
                <c:pt idx="4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DB-4B6B-9997-82D856780F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600325455"/>
        <c:axId val="1600321711"/>
      </c:barChart>
      <c:catAx>
        <c:axId val="1600325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00321711"/>
        <c:crosses val="autoZero"/>
        <c:auto val="1"/>
        <c:lblAlgn val="ctr"/>
        <c:lblOffset val="100"/>
        <c:noMultiLvlLbl val="0"/>
      </c:catAx>
      <c:valAx>
        <c:axId val="1600321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003254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6350</xdr:rowOff>
    </xdr:from>
    <xdr:to>
      <xdr:col>10</xdr:col>
      <xdr:colOff>0</xdr:colOff>
      <xdr:row>29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/>
  </sheetViews>
  <sheetFormatPr defaultRowHeight="17"/>
  <cols>
    <col min="1" max="1" width="9.75" customWidth="1"/>
    <col min="2" max="2" width="12.75" customWidth="1"/>
    <col min="3" max="5" width="10.33203125" customWidth="1"/>
    <col min="6" max="6" width="15" customWidth="1"/>
    <col min="7" max="7" width="11.5" bestFit="1" customWidth="1"/>
  </cols>
  <sheetData>
    <row r="1" spans="1:7">
      <c r="A1" s="1" t="s">
        <v>1</v>
      </c>
      <c r="B1" s="1"/>
      <c r="C1" s="1"/>
      <c r="D1" s="1"/>
      <c r="E1" s="1"/>
      <c r="F1" s="1"/>
      <c r="G1" s="1"/>
    </row>
    <row r="2" spans="1:7">
      <c r="A2" s="1"/>
      <c r="B2" s="1"/>
      <c r="C2" s="1"/>
      <c r="D2" s="1"/>
      <c r="E2" s="1"/>
      <c r="F2" s="1"/>
      <c r="G2" s="1" t="s">
        <v>2</v>
      </c>
    </row>
    <row r="3" spans="1:7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</row>
    <row r="4" spans="1:7">
      <c r="A4" s="1" t="s">
        <v>10</v>
      </c>
      <c r="B4" s="1" t="s">
        <v>11</v>
      </c>
      <c r="C4" s="1">
        <v>76500</v>
      </c>
      <c r="D4" s="1">
        <v>84500</v>
      </c>
      <c r="E4" s="1">
        <v>5</v>
      </c>
      <c r="F4" s="1">
        <v>0.10457516339869281</v>
      </c>
      <c r="G4" s="1" t="s">
        <v>12</v>
      </c>
    </row>
    <row r="5" spans="1:7">
      <c r="A5" s="1" t="s">
        <v>13</v>
      </c>
      <c r="B5" s="1" t="s">
        <v>14</v>
      </c>
      <c r="C5" s="1">
        <v>66500</v>
      </c>
      <c r="D5" s="1">
        <v>90500</v>
      </c>
      <c r="E5" s="1">
        <v>3</v>
      </c>
      <c r="F5" s="1">
        <v>0.36090225563909772</v>
      </c>
      <c r="G5" s="1" t="s">
        <v>15</v>
      </c>
    </row>
    <row r="6" spans="1:7">
      <c r="A6" s="1" t="s">
        <v>16</v>
      </c>
      <c r="B6" s="1" t="s">
        <v>17</v>
      </c>
      <c r="C6" s="1">
        <v>88500</v>
      </c>
      <c r="D6" s="1">
        <v>99500</v>
      </c>
      <c r="E6" s="1">
        <v>2</v>
      </c>
      <c r="F6" s="1">
        <v>0.12429378531073447</v>
      </c>
      <c r="G6" s="1" t="s">
        <v>12</v>
      </c>
    </row>
    <row r="7" spans="1:7">
      <c r="A7" s="1" t="s">
        <v>18</v>
      </c>
      <c r="B7" s="1" t="s">
        <v>19</v>
      </c>
      <c r="C7" s="1">
        <v>63500</v>
      </c>
      <c r="D7" s="1">
        <v>71500</v>
      </c>
      <c r="E7" s="1">
        <v>6</v>
      </c>
      <c r="F7" s="1">
        <v>0.12598425196850394</v>
      </c>
      <c r="G7" s="1" t="s">
        <v>12</v>
      </c>
    </row>
    <row r="8" spans="1:7">
      <c r="A8" s="1" t="s">
        <v>20</v>
      </c>
      <c r="B8" s="1" t="s">
        <v>21</v>
      </c>
      <c r="C8" s="1">
        <v>95000</v>
      </c>
      <c r="D8" s="1">
        <v>86500</v>
      </c>
      <c r="E8" s="1">
        <v>4</v>
      </c>
      <c r="F8" s="1">
        <v>-8.9473684210526316E-2</v>
      </c>
      <c r="G8" s="1" t="s">
        <v>22</v>
      </c>
    </row>
    <row r="9" spans="1:7">
      <c r="A9" s="1" t="s">
        <v>23</v>
      </c>
      <c r="B9" s="1" t="s">
        <v>24</v>
      </c>
      <c r="C9" s="1">
        <v>76500</v>
      </c>
      <c r="D9" s="1">
        <v>66500</v>
      </c>
      <c r="E9" s="1">
        <v>7</v>
      </c>
      <c r="F9" s="1">
        <v>-0.13071895424836602</v>
      </c>
      <c r="G9" s="1" t="s">
        <v>22</v>
      </c>
    </row>
    <row r="10" spans="1:7">
      <c r="A10" s="1" t="s">
        <v>25</v>
      </c>
      <c r="B10" s="1" t="s">
        <v>26</v>
      </c>
      <c r="C10" s="1">
        <v>46500</v>
      </c>
      <c r="D10" s="1">
        <v>36500</v>
      </c>
      <c r="E10" s="1">
        <v>9</v>
      </c>
      <c r="F10" s="1">
        <v>-0.21505376344086022</v>
      </c>
      <c r="G10" s="1" t="s">
        <v>22</v>
      </c>
    </row>
    <row r="11" spans="1:7">
      <c r="A11" s="1" t="s">
        <v>27</v>
      </c>
      <c r="B11" s="1" t="s">
        <v>28</v>
      </c>
      <c r="C11" s="1">
        <v>76500</v>
      </c>
      <c r="D11" s="1">
        <v>100500</v>
      </c>
      <c r="E11" s="1">
        <v>1</v>
      </c>
      <c r="F11" s="1">
        <v>0.31372549019607843</v>
      </c>
      <c r="G11" s="1" t="s">
        <v>15</v>
      </c>
    </row>
    <row r="12" spans="1:7">
      <c r="A12" s="1" t="s">
        <v>29</v>
      </c>
      <c r="B12" s="1" t="s">
        <v>30</v>
      </c>
      <c r="C12" s="1">
        <v>51500</v>
      </c>
      <c r="D12" s="1">
        <v>63400</v>
      </c>
      <c r="E12" s="1">
        <v>8</v>
      </c>
      <c r="F12" s="1">
        <v>0.23106796116504855</v>
      </c>
      <c r="G12" s="1" t="s">
        <v>12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/>
  </sheetViews>
  <sheetFormatPr defaultRowHeight="17"/>
  <cols>
    <col min="5" max="8" width="12.25" customWidth="1"/>
  </cols>
  <sheetData>
    <row r="1" spans="1:8" ht="25.5">
      <c r="A1" s="37" t="s">
        <v>31</v>
      </c>
      <c r="B1" s="37"/>
      <c r="C1" s="37"/>
      <c r="D1" s="37"/>
      <c r="E1" s="37"/>
      <c r="F1" s="37"/>
      <c r="G1" s="37"/>
      <c r="H1" s="37"/>
    </row>
    <row r="2" spans="1:8">
      <c r="A2" s="38"/>
      <c r="B2" s="38"/>
      <c r="C2" s="2"/>
      <c r="D2" s="2"/>
      <c r="E2" s="2"/>
      <c r="F2" s="2"/>
      <c r="G2" s="2"/>
      <c r="H2" s="3" t="s">
        <v>32</v>
      </c>
    </row>
    <row r="3" spans="1:8">
      <c r="A3" s="4" t="s">
        <v>33</v>
      </c>
      <c r="B3" s="4" t="s">
        <v>34</v>
      </c>
      <c r="C3" s="4" t="s">
        <v>35</v>
      </c>
      <c r="D3" s="4" t="s">
        <v>36</v>
      </c>
      <c r="E3" s="4" t="s">
        <v>37</v>
      </c>
      <c r="F3" s="4" t="s">
        <v>38</v>
      </c>
      <c r="G3" s="4" t="s">
        <v>39</v>
      </c>
      <c r="H3" s="4" t="s">
        <v>40</v>
      </c>
    </row>
    <row r="4" spans="1:8">
      <c r="A4" s="4" t="s">
        <v>41</v>
      </c>
      <c r="B4" s="4" t="s">
        <v>42</v>
      </c>
      <c r="C4" s="4" t="s">
        <v>43</v>
      </c>
      <c r="D4" s="4">
        <v>6</v>
      </c>
      <c r="E4" s="5">
        <v>1200000</v>
      </c>
      <c r="F4" s="6">
        <v>0.03</v>
      </c>
      <c r="G4" s="5">
        <v>156000</v>
      </c>
      <c r="H4" s="5">
        <v>1356000</v>
      </c>
    </row>
    <row r="5" spans="1:8">
      <c r="A5" s="4" t="s">
        <v>44</v>
      </c>
      <c r="B5" s="4" t="s">
        <v>45</v>
      </c>
      <c r="C5" s="4" t="s">
        <v>46</v>
      </c>
      <c r="D5" s="4">
        <v>12</v>
      </c>
      <c r="E5" s="5">
        <v>995000</v>
      </c>
      <c r="F5" s="7">
        <v>0.05</v>
      </c>
      <c r="G5" s="5">
        <v>149250</v>
      </c>
      <c r="H5" s="5">
        <v>1144250</v>
      </c>
    </row>
    <row r="6" spans="1:8">
      <c r="A6" s="4" t="s">
        <v>47</v>
      </c>
      <c r="B6" s="4" t="s">
        <v>48</v>
      </c>
      <c r="C6" s="4" t="s">
        <v>49</v>
      </c>
      <c r="D6" s="4">
        <v>30</v>
      </c>
      <c r="E6" s="5">
        <v>1450000</v>
      </c>
      <c r="F6" s="6">
        <v>0.1</v>
      </c>
      <c r="G6" s="5">
        <v>290000</v>
      </c>
      <c r="H6" s="5">
        <v>1740000</v>
      </c>
    </row>
    <row r="7" spans="1:8">
      <c r="A7" s="4" t="s">
        <v>50</v>
      </c>
      <c r="B7" s="4" t="s">
        <v>51</v>
      </c>
      <c r="C7" s="4" t="s">
        <v>43</v>
      </c>
      <c r="D7" s="4">
        <v>15</v>
      </c>
      <c r="E7" s="5">
        <v>1200000</v>
      </c>
      <c r="F7" s="6">
        <v>0.05</v>
      </c>
      <c r="G7" s="5">
        <v>180000</v>
      </c>
      <c r="H7" s="5">
        <v>1380000</v>
      </c>
    </row>
    <row r="8" spans="1:8">
      <c r="A8" s="4" t="s">
        <v>52</v>
      </c>
      <c r="B8" s="4" t="s">
        <v>51</v>
      </c>
      <c r="C8" s="4" t="s">
        <v>53</v>
      </c>
      <c r="D8" s="4">
        <v>10</v>
      </c>
      <c r="E8" s="5">
        <v>1350000</v>
      </c>
      <c r="F8" s="6">
        <v>7.0000000000000007E-2</v>
      </c>
      <c r="G8" s="5">
        <v>202500</v>
      </c>
      <c r="H8" s="5">
        <v>1552500</v>
      </c>
    </row>
    <row r="9" spans="1:8">
      <c r="A9" s="4" t="s">
        <v>54</v>
      </c>
      <c r="B9" s="4" t="s">
        <v>42</v>
      </c>
      <c r="C9" s="4" t="s">
        <v>49</v>
      </c>
      <c r="D9" s="4">
        <v>24</v>
      </c>
      <c r="E9" s="5">
        <v>1450000</v>
      </c>
      <c r="F9" s="6">
        <v>7.0000000000000007E-2</v>
      </c>
      <c r="G9" s="5">
        <v>246500</v>
      </c>
      <c r="H9" s="5">
        <v>1696500</v>
      </c>
    </row>
    <row r="10" spans="1:8">
      <c r="A10" s="4" t="s">
        <v>55</v>
      </c>
      <c r="B10" s="4" t="s">
        <v>48</v>
      </c>
      <c r="C10" s="4" t="s">
        <v>43</v>
      </c>
      <c r="D10" s="4">
        <v>18</v>
      </c>
      <c r="E10" s="5">
        <v>1200000</v>
      </c>
      <c r="F10" s="6">
        <v>0.05</v>
      </c>
      <c r="G10" s="5">
        <v>180000</v>
      </c>
      <c r="H10" s="5">
        <v>1380000</v>
      </c>
    </row>
    <row r="11" spans="1:8">
      <c r="A11" s="4" t="s">
        <v>56</v>
      </c>
      <c r="B11" s="4" t="s">
        <v>48</v>
      </c>
      <c r="C11" s="4" t="s">
        <v>53</v>
      </c>
      <c r="D11" s="4">
        <v>20</v>
      </c>
      <c r="E11" s="5">
        <v>1350000</v>
      </c>
      <c r="F11" s="6">
        <v>7.0000000000000007E-2</v>
      </c>
      <c r="G11" s="5">
        <v>229500</v>
      </c>
      <c r="H11" s="5">
        <v>1579500</v>
      </c>
    </row>
    <row r="12" spans="1:8">
      <c r="A12" s="8" t="s">
        <v>57</v>
      </c>
      <c r="B12" s="8" t="s">
        <v>58</v>
      </c>
      <c r="C12" s="8" t="s">
        <v>59</v>
      </c>
      <c r="D12" s="8">
        <v>24</v>
      </c>
      <c r="E12" s="9">
        <v>1055000</v>
      </c>
      <c r="F12" s="7">
        <v>7.0000000000000007E-2</v>
      </c>
      <c r="G12" s="5">
        <v>179350</v>
      </c>
      <c r="H12" s="5">
        <v>1234350</v>
      </c>
    </row>
    <row r="13" spans="1:8">
      <c r="A13" s="4" t="s">
        <v>60</v>
      </c>
      <c r="B13" s="4" t="s">
        <v>42</v>
      </c>
      <c r="C13" s="4" t="s">
        <v>53</v>
      </c>
      <c r="D13" s="4">
        <v>25</v>
      </c>
      <c r="E13" s="5">
        <v>1350000</v>
      </c>
      <c r="F13" s="6">
        <v>7.0000000000000007E-2</v>
      </c>
      <c r="G13" s="5">
        <v>229500</v>
      </c>
      <c r="H13" s="5">
        <v>1579500</v>
      </c>
    </row>
    <row r="14" spans="1:8">
      <c r="A14" s="4" t="s">
        <v>61</v>
      </c>
      <c r="B14" s="4" t="s">
        <v>51</v>
      </c>
      <c r="C14" s="4" t="s">
        <v>49</v>
      </c>
      <c r="D14" s="4">
        <v>28</v>
      </c>
      <c r="E14" s="5">
        <v>1450000</v>
      </c>
      <c r="F14" s="6">
        <v>7.0000000000000007E-2</v>
      </c>
      <c r="G14" s="5">
        <v>246500</v>
      </c>
      <c r="H14" s="5">
        <v>1696500</v>
      </c>
    </row>
    <row r="15" spans="1:8">
      <c r="A15" s="8" t="s">
        <v>62</v>
      </c>
      <c r="B15" s="8" t="s">
        <v>63</v>
      </c>
      <c r="C15" s="8" t="s">
        <v>64</v>
      </c>
      <c r="D15" s="8">
        <v>19</v>
      </c>
      <c r="E15" s="9">
        <v>1125000</v>
      </c>
      <c r="F15" s="7">
        <v>0.05</v>
      </c>
      <c r="G15" s="5">
        <v>168750</v>
      </c>
      <c r="H15" s="5">
        <v>1293750</v>
      </c>
    </row>
  </sheetData>
  <mergeCells count="2">
    <mergeCell ref="A1:H1"/>
    <mergeCell ref="A2:B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workbookViewId="0"/>
  </sheetViews>
  <sheetFormatPr defaultRowHeight="17"/>
  <cols>
    <col min="1" max="1" width="10.58203125" customWidth="1"/>
    <col min="2" max="2" width="12.4140625" customWidth="1"/>
    <col min="3" max="3" width="11.25" customWidth="1"/>
    <col min="7" max="7" width="10.58203125" customWidth="1"/>
    <col min="8" max="8" width="16.08203125" bestFit="1" customWidth="1"/>
    <col min="9" max="9" width="10.58203125" bestFit="1" customWidth="1"/>
    <col min="11" max="13" width="9.9140625" customWidth="1"/>
  </cols>
  <sheetData>
    <row r="1" spans="1:14">
      <c r="A1" s="10" t="s">
        <v>65</v>
      </c>
      <c r="B1" s="11" t="s">
        <v>66</v>
      </c>
      <c r="C1" s="2"/>
      <c r="D1" s="11"/>
      <c r="E1" s="2"/>
      <c r="F1" s="2"/>
      <c r="G1" s="10" t="s">
        <v>67</v>
      </c>
      <c r="H1" s="11" t="s">
        <v>68</v>
      </c>
      <c r="I1" s="2"/>
      <c r="J1" s="2"/>
      <c r="K1" s="2"/>
      <c r="L1" s="2"/>
      <c r="M1" s="2"/>
      <c r="N1" s="2"/>
    </row>
    <row r="2" spans="1:14">
      <c r="A2" s="4" t="s">
        <v>69</v>
      </c>
      <c r="B2" s="4" t="s">
        <v>70</v>
      </c>
      <c r="C2" s="4" t="s">
        <v>71</v>
      </c>
      <c r="D2" s="4" t="s">
        <v>72</v>
      </c>
      <c r="E2" s="4" t="s">
        <v>73</v>
      </c>
      <c r="F2" s="2"/>
      <c r="G2" s="4" t="s">
        <v>74</v>
      </c>
      <c r="H2" s="8" t="s">
        <v>75</v>
      </c>
      <c r="I2" s="25" t="s">
        <v>76</v>
      </c>
      <c r="J2" s="2"/>
      <c r="K2" s="2"/>
      <c r="L2" s="2"/>
      <c r="M2" s="2"/>
      <c r="N2" s="2"/>
    </row>
    <row r="3" spans="1:14">
      <c r="A3" s="4" t="s">
        <v>77</v>
      </c>
      <c r="B3" s="12">
        <v>84</v>
      </c>
      <c r="C3" s="12">
        <v>88</v>
      </c>
      <c r="D3" s="12">
        <v>85</v>
      </c>
      <c r="E3" s="12">
        <v>78</v>
      </c>
      <c r="F3" s="2"/>
      <c r="G3" s="4" t="s">
        <v>78</v>
      </c>
      <c r="H3" s="13">
        <v>25.6</v>
      </c>
      <c r="I3" s="13"/>
      <c r="J3" s="2"/>
      <c r="K3" s="2"/>
      <c r="L3" s="2"/>
      <c r="M3" s="2"/>
      <c r="N3" s="2"/>
    </row>
    <row r="4" spans="1:14">
      <c r="A4" s="4" t="s">
        <v>79</v>
      </c>
      <c r="B4" s="12">
        <v>85</v>
      </c>
      <c r="C4" s="12">
        <v>54</v>
      </c>
      <c r="D4" s="12">
        <v>68</v>
      </c>
      <c r="E4" s="12">
        <v>59</v>
      </c>
      <c r="F4" s="2"/>
      <c r="G4" s="4" t="s">
        <v>80</v>
      </c>
      <c r="H4" s="13">
        <v>23.4</v>
      </c>
      <c r="I4" s="13"/>
      <c r="J4" s="2"/>
      <c r="K4" s="2"/>
      <c r="L4" s="2"/>
      <c r="M4" s="2"/>
      <c r="N4" s="2"/>
    </row>
    <row r="5" spans="1:14">
      <c r="A5" s="4" t="s">
        <v>81</v>
      </c>
      <c r="B5" s="12">
        <v>75</v>
      </c>
      <c r="C5" s="12">
        <v>82</v>
      </c>
      <c r="D5" s="12">
        <v>64</v>
      </c>
      <c r="E5" s="12">
        <v>70</v>
      </c>
      <c r="F5" s="2"/>
      <c r="G5" s="4" t="s">
        <v>82</v>
      </c>
      <c r="H5" s="13">
        <v>24.7</v>
      </c>
      <c r="I5" s="13"/>
      <c r="J5" s="2"/>
      <c r="K5" s="2"/>
      <c r="L5" s="2"/>
      <c r="M5" s="2"/>
      <c r="N5" s="2"/>
    </row>
    <row r="6" spans="1:14">
      <c r="A6" s="4" t="s">
        <v>83</v>
      </c>
      <c r="B6" s="12">
        <v>88</v>
      </c>
      <c r="C6" s="12">
        <v>83</v>
      </c>
      <c r="D6" s="12">
        <v>89</v>
      </c>
      <c r="E6" s="12">
        <v>90</v>
      </c>
      <c r="F6" s="2"/>
      <c r="G6" s="4" t="s">
        <v>84</v>
      </c>
      <c r="H6" s="13">
        <v>22.9</v>
      </c>
      <c r="I6" s="13"/>
      <c r="J6" s="2"/>
      <c r="K6" s="2"/>
      <c r="L6" s="2"/>
      <c r="M6" s="2"/>
      <c r="N6" s="2"/>
    </row>
    <row r="7" spans="1:14">
      <c r="A7" s="4" t="s">
        <v>85</v>
      </c>
      <c r="B7" s="12" t="s">
        <v>86</v>
      </c>
      <c r="C7" s="12">
        <v>55</v>
      </c>
      <c r="D7" s="12">
        <v>54</v>
      </c>
      <c r="E7" s="12">
        <v>60</v>
      </c>
      <c r="F7" s="2"/>
      <c r="G7" s="4" t="s">
        <v>87</v>
      </c>
      <c r="H7" s="13">
        <v>23.7</v>
      </c>
      <c r="I7" s="13"/>
      <c r="J7" s="2"/>
      <c r="K7" s="2"/>
      <c r="L7" s="2"/>
      <c r="M7" s="2"/>
      <c r="N7" s="2"/>
    </row>
    <row r="8" spans="1:14">
      <c r="A8" s="4" t="s">
        <v>88</v>
      </c>
      <c r="B8" s="12">
        <v>65</v>
      </c>
      <c r="C8" s="12">
        <v>44</v>
      </c>
      <c r="D8" s="12" t="s">
        <v>86</v>
      </c>
      <c r="E8" s="12" t="s">
        <v>86</v>
      </c>
      <c r="F8" s="2"/>
      <c r="G8" s="4" t="s">
        <v>89</v>
      </c>
      <c r="H8" s="13">
        <v>25.1</v>
      </c>
      <c r="I8" s="13"/>
      <c r="J8" s="2"/>
      <c r="K8" s="2"/>
      <c r="L8" s="2"/>
      <c r="M8" s="2"/>
      <c r="N8" s="2"/>
    </row>
    <row r="9" spans="1:14">
      <c r="A9" s="4" t="s">
        <v>90</v>
      </c>
      <c r="B9" s="12">
        <v>90</v>
      </c>
      <c r="C9" s="12">
        <v>75</v>
      </c>
      <c r="D9" s="12">
        <v>68</v>
      </c>
      <c r="E9" s="12">
        <v>85</v>
      </c>
      <c r="F9" s="2"/>
      <c r="G9" s="4" t="s">
        <v>91</v>
      </c>
      <c r="H9" s="13">
        <v>22.5</v>
      </c>
      <c r="I9" s="13"/>
      <c r="J9" s="2"/>
      <c r="K9" s="2"/>
      <c r="L9" s="2"/>
      <c r="M9" s="2"/>
      <c r="N9" s="2"/>
    </row>
    <row r="10" spans="1:14">
      <c r="A10" s="4" t="s">
        <v>92</v>
      </c>
      <c r="B10" s="12">
        <v>76</v>
      </c>
      <c r="C10" s="12">
        <v>82</v>
      </c>
      <c r="D10" s="12">
        <v>84</v>
      </c>
      <c r="E10" s="12">
        <v>83</v>
      </c>
      <c r="F10" s="2"/>
      <c r="G10" s="4" t="s">
        <v>93</v>
      </c>
      <c r="H10" s="13">
        <v>20.5</v>
      </c>
      <c r="I10" s="13"/>
      <c r="J10" s="2"/>
      <c r="K10" s="2"/>
      <c r="L10" s="2"/>
      <c r="M10" s="2"/>
      <c r="N10" s="2"/>
    </row>
    <row r="11" spans="1:14">
      <c r="A11" s="23" t="s">
        <v>94</v>
      </c>
      <c r="B11" s="4"/>
      <c r="C11" s="4"/>
      <c r="D11" s="4"/>
      <c r="E11" s="4"/>
      <c r="F11" s="2"/>
      <c r="G11" s="4" t="s">
        <v>95</v>
      </c>
      <c r="H11" s="13">
        <v>24.8</v>
      </c>
      <c r="I11" s="13"/>
      <c r="J11" s="2"/>
      <c r="K11" s="2"/>
      <c r="L11" s="2"/>
      <c r="M11" s="2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10" t="s">
        <v>96</v>
      </c>
      <c r="B13" s="14" t="s">
        <v>97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15" t="s">
        <v>98</v>
      </c>
      <c r="B14" s="15" t="s">
        <v>99</v>
      </c>
      <c r="C14" s="16" t="s">
        <v>100</v>
      </c>
      <c r="D14" s="24" t="s">
        <v>101</v>
      </c>
      <c r="E14" s="2"/>
      <c r="F14" s="39" t="s">
        <v>102</v>
      </c>
      <c r="G14" s="39"/>
      <c r="H14" s="2"/>
      <c r="I14" s="2"/>
      <c r="J14" s="2"/>
      <c r="K14" s="2"/>
      <c r="L14" s="2"/>
      <c r="M14" s="2"/>
      <c r="N14" s="2"/>
    </row>
    <row r="15" spans="1:14">
      <c r="A15" s="4">
        <v>1</v>
      </c>
      <c r="B15" s="15" t="s">
        <v>103</v>
      </c>
      <c r="C15" s="4" t="s">
        <v>104</v>
      </c>
      <c r="D15" s="17"/>
      <c r="E15" s="2"/>
      <c r="F15" s="15" t="s">
        <v>105</v>
      </c>
      <c r="G15" s="15" t="s">
        <v>106</v>
      </c>
      <c r="H15" s="2"/>
      <c r="I15" s="2"/>
      <c r="J15" s="2"/>
      <c r="K15" s="2"/>
      <c r="L15" s="2"/>
      <c r="M15" s="2"/>
      <c r="N15" s="2"/>
    </row>
    <row r="16" spans="1:14">
      <c r="A16" s="4">
        <v>2</v>
      </c>
      <c r="B16" s="15" t="s">
        <v>107</v>
      </c>
      <c r="C16" s="18" t="s">
        <v>108</v>
      </c>
      <c r="D16" s="17"/>
      <c r="E16" s="2"/>
      <c r="F16" s="13">
        <v>1</v>
      </c>
      <c r="G16" s="15" t="s">
        <v>109</v>
      </c>
      <c r="H16" s="2"/>
      <c r="I16" s="2"/>
      <c r="J16" s="2"/>
      <c r="K16" s="2"/>
      <c r="L16" s="2"/>
      <c r="M16" s="2"/>
      <c r="N16" s="2"/>
    </row>
    <row r="17" spans="1:14">
      <c r="A17" s="4">
        <v>3</v>
      </c>
      <c r="B17" s="15" t="s">
        <v>110</v>
      </c>
      <c r="C17" s="4" t="s">
        <v>111</v>
      </c>
      <c r="D17" s="17"/>
      <c r="E17" s="2"/>
      <c r="F17" s="13">
        <v>2</v>
      </c>
      <c r="G17" s="15" t="s">
        <v>112</v>
      </c>
      <c r="H17" s="2"/>
      <c r="I17" s="2"/>
      <c r="J17" s="2"/>
      <c r="K17" s="2"/>
      <c r="L17" s="2"/>
      <c r="M17" s="2"/>
      <c r="N17" s="2"/>
    </row>
    <row r="18" spans="1:14">
      <c r="A18" s="4">
        <v>4</v>
      </c>
      <c r="B18" s="15" t="s">
        <v>113</v>
      </c>
      <c r="C18" s="4" t="s">
        <v>114</v>
      </c>
      <c r="D18" s="17"/>
      <c r="E18" s="2"/>
      <c r="F18" s="13">
        <v>3</v>
      </c>
      <c r="G18" s="15" t="s">
        <v>115</v>
      </c>
      <c r="H18" s="2"/>
      <c r="I18" s="2"/>
      <c r="J18" s="2"/>
      <c r="K18" s="2"/>
      <c r="L18" s="2"/>
      <c r="M18" s="2"/>
      <c r="N18" s="2"/>
    </row>
    <row r="19" spans="1:14">
      <c r="A19" s="4">
        <v>5</v>
      </c>
      <c r="B19" s="15" t="s">
        <v>116</v>
      </c>
      <c r="C19" s="4" t="s">
        <v>117</v>
      </c>
      <c r="D19" s="17"/>
      <c r="E19" s="2"/>
      <c r="F19" s="13">
        <v>4</v>
      </c>
      <c r="G19" s="15" t="s">
        <v>118</v>
      </c>
      <c r="H19" s="2"/>
      <c r="I19" s="2"/>
      <c r="J19" s="2"/>
      <c r="K19" s="2"/>
      <c r="L19" s="2"/>
      <c r="M19" s="2"/>
      <c r="N19" s="2"/>
    </row>
    <row r="20" spans="1:14">
      <c r="A20" s="4">
        <v>6</v>
      </c>
      <c r="B20" s="15" t="s">
        <v>119</v>
      </c>
      <c r="C20" s="4" t="s">
        <v>120</v>
      </c>
      <c r="D20" s="17"/>
      <c r="E20" s="2"/>
      <c r="F20" s="13">
        <v>5</v>
      </c>
      <c r="G20" s="15" t="s">
        <v>121</v>
      </c>
      <c r="H20" s="2"/>
      <c r="I20" s="2"/>
      <c r="J20" s="2"/>
      <c r="K20" s="2"/>
      <c r="L20" s="2"/>
      <c r="M20" s="2"/>
      <c r="N20" s="2"/>
    </row>
    <row r="21" spans="1:1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10" t="s">
        <v>122</v>
      </c>
      <c r="B22" s="19" t="s">
        <v>123</v>
      </c>
      <c r="C22" s="11"/>
      <c r="D22" s="2"/>
      <c r="E22" s="2"/>
      <c r="F22" s="2" t="s">
        <v>124</v>
      </c>
      <c r="G22" s="14" t="s">
        <v>125</v>
      </c>
      <c r="H22" s="2"/>
      <c r="I22" s="2"/>
      <c r="J22" s="2"/>
      <c r="K22" s="2"/>
      <c r="L22" s="2"/>
      <c r="M22" s="2"/>
      <c r="N22" s="2"/>
    </row>
    <row r="23" spans="1:14">
      <c r="A23" s="4" t="s">
        <v>126</v>
      </c>
      <c r="B23" s="20" t="s">
        <v>127</v>
      </c>
      <c r="C23" s="23" t="s">
        <v>128</v>
      </c>
      <c r="D23" s="2"/>
      <c r="E23" s="2"/>
      <c r="F23" s="4" t="s">
        <v>129</v>
      </c>
      <c r="G23" s="4" t="s">
        <v>130</v>
      </c>
      <c r="H23" s="4" t="s">
        <v>131</v>
      </c>
      <c r="I23" s="8" t="s">
        <v>132</v>
      </c>
      <c r="J23" s="2"/>
      <c r="K23" s="40" t="s">
        <v>133</v>
      </c>
      <c r="L23" s="40"/>
      <c r="M23" s="40"/>
      <c r="N23" s="2"/>
    </row>
    <row r="24" spans="1:14">
      <c r="A24" s="4" t="s">
        <v>134</v>
      </c>
      <c r="B24" s="21">
        <v>36600</v>
      </c>
      <c r="C24" s="22"/>
      <c r="D24" s="2"/>
      <c r="E24" s="2"/>
      <c r="F24" s="4" t="s">
        <v>135</v>
      </c>
      <c r="G24" s="4">
        <v>200</v>
      </c>
      <c r="H24" s="4">
        <v>25</v>
      </c>
      <c r="I24" s="22">
        <f t="shared" ref="I24:I30" si="0">G24*10000+H24*20000</f>
        <v>2500000</v>
      </c>
      <c r="J24" s="2"/>
      <c r="K24" s="41"/>
      <c r="L24" s="41"/>
      <c r="M24" s="41"/>
      <c r="N24" s="2"/>
    </row>
    <row r="25" spans="1:14">
      <c r="A25" s="4" t="s">
        <v>136</v>
      </c>
      <c r="B25" s="21">
        <v>36519</v>
      </c>
      <c r="C25" s="22"/>
      <c r="D25" s="2"/>
      <c r="E25" s="2"/>
      <c r="F25" s="4" t="s">
        <v>137</v>
      </c>
      <c r="G25" s="4">
        <v>100</v>
      </c>
      <c r="H25" s="4">
        <v>12</v>
      </c>
      <c r="I25" s="22">
        <f t="shared" si="0"/>
        <v>1240000</v>
      </c>
      <c r="J25" s="2"/>
      <c r="K25" s="2"/>
      <c r="L25" s="2"/>
      <c r="M25" s="2"/>
      <c r="N25" s="2"/>
    </row>
    <row r="26" spans="1:14">
      <c r="A26" s="4" t="s">
        <v>138</v>
      </c>
      <c r="B26" s="21">
        <v>37289</v>
      </c>
      <c r="C26" s="22"/>
      <c r="D26" s="2"/>
      <c r="E26" s="2"/>
      <c r="F26" s="4" t="s">
        <v>139</v>
      </c>
      <c r="G26" s="4">
        <v>130</v>
      </c>
      <c r="H26" s="4">
        <v>30</v>
      </c>
      <c r="I26" s="22">
        <f t="shared" si="0"/>
        <v>1900000</v>
      </c>
      <c r="J26" s="2"/>
      <c r="K26" s="2"/>
      <c r="L26" s="2"/>
      <c r="M26" s="2"/>
      <c r="N26" s="2"/>
    </row>
    <row r="27" spans="1:14">
      <c r="A27" s="4" t="s">
        <v>140</v>
      </c>
      <c r="B27" s="21">
        <v>37683</v>
      </c>
      <c r="C27" s="22"/>
      <c r="D27" s="2"/>
      <c r="E27" s="2"/>
      <c r="F27" s="4" t="s">
        <v>141</v>
      </c>
      <c r="G27" s="4">
        <v>150</v>
      </c>
      <c r="H27" s="4">
        <v>45</v>
      </c>
      <c r="I27" s="22">
        <f t="shared" si="0"/>
        <v>2400000</v>
      </c>
      <c r="J27" s="2"/>
      <c r="K27" s="2"/>
      <c r="L27" s="2"/>
      <c r="M27" s="2"/>
      <c r="N27" s="2"/>
    </row>
    <row r="28" spans="1:14">
      <c r="A28" s="4" t="s">
        <v>142</v>
      </c>
      <c r="B28" s="21">
        <v>36141</v>
      </c>
      <c r="C28" s="22"/>
      <c r="D28" s="2"/>
      <c r="E28" s="2"/>
      <c r="F28" s="4" t="s">
        <v>143</v>
      </c>
      <c r="G28" s="4">
        <v>79</v>
      </c>
      <c r="H28" s="4">
        <v>34</v>
      </c>
      <c r="I28" s="22">
        <f t="shared" si="0"/>
        <v>1470000</v>
      </c>
      <c r="J28" s="2"/>
      <c r="K28" s="2"/>
      <c r="L28" s="2"/>
      <c r="M28" s="2"/>
      <c r="N28" s="2"/>
    </row>
    <row r="29" spans="1:14">
      <c r="A29" s="4" t="s">
        <v>144</v>
      </c>
      <c r="B29" s="21">
        <v>36892</v>
      </c>
      <c r="C29" s="22"/>
      <c r="D29" s="2"/>
      <c r="E29" s="2"/>
      <c r="F29" s="4" t="s">
        <v>145</v>
      </c>
      <c r="G29" s="4">
        <v>180</v>
      </c>
      <c r="H29" s="4">
        <v>10</v>
      </c>
      <c r="I29" s="22">
        <f t="shared" si="0"/>
        <v>2000000</v>
      </c>
      <c r="J29" s="2"/>
      <c r="K29" s="2"/>
      <c r="L29" s="2"/>
      <c r="M29" s="2"/>
      <c r="N29" s="2"/>
    </row>
    <row r="30" spans="1:14">
      <c r="A30" s="4" t="s">
        <v>146</v>
      </c>
      <c r="B30" s="21">
        <v>36475</v>
      </c>
      <c r="C30" s="22"/>
      <c r="D30" s="2"/>
      <c r="E30" s="2"/>
      <c r="F30" s="4" t="s">
        <v>147</v>
      </c>
      <c r="G30" s="4">
        <v>150</v>
      </c>
      <c r="H30" s="4">
        <v>15</v>
      </c>
      <c r="I30" s="22">
        <f t="shared" si="0"/>
        <v>1800000</v>
      </c>
      <c r="J30" s="2"/>
      <c r="K30" s="2"/>
      <c r="L30" s="2"/>
      <c r="M30" s="2"/>
      <c r="N30" s="2"/>
    </row>
    <row r="31" spans="1:14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</sheetData>
  <mergeCells count="3">
    <mergeCell ref="F14:G14"/>
    <mergeCell ref="K23:M23"/>
    <mergeCell ref="K24:M2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/>
  </sheetViews>
  <sheetFormatPr defaultRowHeight="17"/>
  <cols>
    <col min="2" max="6" width="9.75" customWidth="1"/>
    <col min="7" max="7" width="12.08203125" customWidth="1"/>
  </cols>
  <sheetData>
    <row r="1" spans="1:7" ht="25.5">
      <c r="A1" s="42" t="s">
        <v>148</v>
      </c>
      <c r="B1" s="42"/>
      <c r="C1" s="42"/>
      <c r="D1" s="42"/>
      <c r="E1" s="42"/>
      <c r="F1" s="42"/>
      <c r="G1" s="42"/>
    </row>
    <row r="2" spans="1:7">
      <c r="A2" s="26"/>
      <c r="B2" s="26"/>
      <c r="C2" s="26"/>
      <c r="D2" s="26"/>
      <c r="E2" s="26"/>
      <c r="F2" s="26"/>
      <c r="G2" s="26"/>
    </row>
    <row r="3" spans="1:7">
      <c r="A3" s="4" t="s">
        <v>149</v>
      </c>
      <c r="B3" s="4" t="s">
        <v>150</v>
      </c>
      <c r="C3" s="4" t="s">
        <v>151</v>
      </c>
      <c r="D3" s="4" t="s">
        <v>152</v>
      </c>
      <c r="E3" s="4" t="s">
        <v>153</v>
      </c>
      <c r="F3" s="4" t="s">
        <v>154</v>
      </c>
      <c r="G3" s="4" t="s">
        <v>155</v>
      </c>
    </row>
    <row r="4" spans="1:7">
      <c r="A4" s="4" t="s">
        <v>156</v>
      </c>
      <c r="B4" s="4" t="s">
        <v>157</v>
      </c>
      <c r="C4" s="27">
        <v>54</v>
      </c>
      <c r="D4" s="27">
        <v>87</v>
      </c>
      <c r="E4" s="27">
        <v>76</v>
      </c>
      <c r="F4" s="5">
        <f t="shared" ref="F4:F14" si="0">SUM(C4:E4)</f>
        <v>217</v>
      </c>
      <c r="G4" s="5">
        <f t="shared" ref="G4:G14" si="1">C4*$B$18+D4*$B$19+E4*$B$20</f>
        <v>1152000</v>
      </c>
    </row>
    <row r="5" spans="1:7">
      <c r="A5" s="4" t="s">
        <v>158</v>
      </c>
      <c r="B5" s="4" t="s">
        <v>159</v>
      </c>
      <c r="C5" s="27">
        <v>67</v>
      </c>
      <c r="D5" s="27">
        <v>67</v>
      </c>
      <c r="E5" s="27">
        <v>74</v>
      </c>
      <c r="F5" s="5">
        <f t="shared" si="0"/>
        <v>208</v>
      </c>
      <c r="G5" s="5">
        <f t="shared" si="1"/>
        <v>959000</v>
      </c>
    </row>
    <row r="6" spans="1:7">
      <c r="A6" s="4" t="s">
        <v>160</v>
      </c>
      <c r="B6" s="4" t="s">
        <v>157</v>
      </c>
      <c r="C6" s="27">
        <v>65</v>
      </c>
      <c r="D6" s="27">
        <v>23</v>
      </c>
      <c r="E6" s="27">
        <v>65</v>
      </c>
      <c r="F6" s="5">
        <f t="shared" si="0"/>
        <v>153</v>
      </c>
      <c r="G6" s="5">
        <f t="shared" si="1"/>
        <v>490000</v>
      </c>
    </row>
    <row r="7" spans="1:7">
      <c r="A7" s="4" t="s">
        <v>161</v>
      </c>
      <c r="B7" s="4" t="s">
        <v>162</v>
      </c>
      <c r="C7" s="27">
        <v>45</v>
      </c>
      <c r="D7" s="27">
        <v>6</v>
      </c>
      <c r="E7" s="27">
        <v>56</v>
      </c>
      <c r="F7" s="5">
        <f t="shared" si="0"/>
        <v>107</v>
      </c>
      <c r="G7" s="5">
        <f t="shared" si="1"/>
        <v>273000</v>
      </c>
    </row>
    <row r="8" spans="1:7">
      <c r="A8" s="4" t="s">
        <v>160</v>
      </c>
      <c r="B8" s="4" t="s">
        <v>163</v>
      </c>
      <c r="C8" s="27">
        <v>54</v>
      </c>
      <c r="D8" s="27">
        <v>84</v>
      </c>
      <c r="E8" s="27">
        <v>37</v>
      </c>
      <c r="F8" s="5">
        <f t="shared" si="0"/>
        <v>175</v>
      </c>
      <c r="G8" s="5">
        <f t="shared" si="1"/>
        <v>1005000</v>
      </c>
    </row>
    <row r="9" spans="1:7">
      <c r="A9" s="4" t="s">
        <v>156</v>
      </c>
      <c r="B9" s="4" t="s">
        <v>164</v>
      </c>
      <c r="C9" s="27">
        <v>87</v>
      </c>
      <c r="D9" s="27">
        <v>68</v>
      </c>
      <c r="E9" s="27">
        <v>65</v>
      </c>
      <c r="F9" s="5">
        <f t="shared" si="0"/>
        <v>220</v>
      </c>
      <c r="G9" s="5">
        <f t="shared" si="1"/>
        <v>962000</v>
      </c>
    </row>
    <row r="10" spans="1:7">
      <c r="A10" s="4" t="s">
        <v>160</v>
      </c>
      <c r="B10" s="4" t="s">
        <v>162</v>
      </c>
      <c r="C10" s="27">
        <v>57</v>
      </c>
      <c r="D10" s="27">
        <v>57</v>
      </c>
      <c r="E10" s="27">
        <v>63</v>
      </c>
      <c r="F10" s="5">
        <f t="shared" si="0"/>
        <v>177</v>
      </c>
      <c r="G10" s="5">
        <f t="shared" si="1"/>
        <v>816000</v>
      </c>
    </row>
    <row r="11" spans="1:7">
      <c r="A11" s="4" t="s">
        <v>156</v>
      </c>
      <c r="B11" s="4" t="s">
        <v>162</v>
      </c>
      <c r="C11" s="27">
        <v>76</v>
      </c>
      <c r="D11" s="27">
        <v>55</v>
      </c>
      <c r="E11" s="27">
        <v>68</v>
      </c>
      <c r="F11" s="5">
        <f t="shared" si="0"/>
        <v>199</v>
      </c>
      <c r="G11" s="5">
        <f t="shared" si="1"/>
        <v>830000</v>
      </c>
    </row>
    <row r="12" spans="1:7">
      <c r="A12" s="4" t="s">
        <v>158</v>
      </c>
      <c r="B12" s="4" t="s">
        <v>165</v>
      </c>
      <c r="C12" s="27">
        <v>55</v>
      </c>
      <c r="D12" s="27">
        <v>74</v>
      </c>
      <c r="E12" s="27">
        <v>62</v>
      </c>
      <c r="F12" s="5">
        <f t="shared" si="0"/>
        <v>191</v>
      </c>
      <c r="G12" s="5">
        <f t="shared" si="1"/>
        <v>981000</v>
      </c>
    </row>
    <row r="13" spans="1:7">
      <c r="A13" s="4" t="s">
        <v>158</v>
      </c>
      <c r="B13" s="4" t="s">
        <v>164</v>
      </c>
      <c r="C13" s="27">
        <v>67</v>
      </c>
      <c r="D13" s="27">
        <v>84</v>
      </c>
      <c r="E13" s="27">
        <v>65</v>
      </c>
      <c r="F13" s="5">
        <f t="shared" si="0"/>
        <v>216</v>
      </c>
      <c r="G13" s="5">
        <f t="shared" si="1"/>
        <v>1102000</v>
      </c>
    </row>
    <row r="14" spans="1:7">
      <c r="A14" s="4" t="s">
        <v>156</v>
      </c>
      <c r="B14" s="4" t="s">
        <v>159</v>
      </c>
      <c r="C14" s="27">
        <v>78</v>
      </c>
      <c r="D14" s="27">
        <v>68</v>
      </c>
      <c r="E14" s="27">
        <v>67</v>
      </c>
      <c r="F14" s="5">
        <f t="shared" si="0"/>
        <v>213</v>
      </c>
      <c r="G14" s="5">
        <f t="shared" si="1"/>
        <v>959000</v>
      </c>
    </row>
    <row r="15" spans="1:7">
      <c r="A15" s="43" t="s">
        <v>166</v>
      </c>
      <c r="B15" s="43"/>
      <c r="C15" s="43"/>
      <c r="D15" s="43"/>
      <c r="E15" s="43"/>
      <c r="F15" s="5">
        <f>SUM(F4:F14)</f>
        <v>2076</v>
      </c>
      <c r="G15" s="5">
        <f>SUM(G4:G14)</f>
        <v>9529000</v>
      </c>
    </row>
    <row r="16" spans="1:7">
      <c r="A16" s="26"/>
      <c r="B16" s="26"/>
      <c r="C16" s="26"/>
      <c r="D16" s="26"/>
      <c r="E16" s="26"/>
      <c r="F16" s="26"/>
      <c r="G16" s="26"/>
    </row>
    <row r="17" spans="1:7">
      <c r="A17" s="43" t="s">
        <v>167</v>
      </c>
      <c r="B17" s="43"/>
      <c r="C17" s="26"/>
      <c r="D17" s="26"/>
      <c r="E17" s="26"/>
      <c r="F17" s="26"/>
      <c r="G17" s="26"/>
    </row>
    <row r="18" spans="1:7">
      <c r="A18" s="27" t="s">
        <v>151</v>
      </c>
      <c r="B18" s="28">
        <v>1000</v>
      </c>
      <c r="C18" s="26"/>
      <c r="D18" s="26"/>
      <c r="E18" s="26"/>
      <c r="F18" s="26"/>
      <c r="G18" s="26"/>
    </row>
    <row r="19" spans="1:7">
      <c r="A19" s="27" t="s">
        <v>168</v>
      </c>
      <c r="B19" s="28">
        <v>10000</v>
      </c>
      <c r="C19" s="26"/>
      <c r="D19" s="26"/>
      <c r="E19" s="26"/>
      <c r="F19" s="26"/>
      <c r="G19" s="26"/>
    </row>
    <row r="20" spans="1:7">
      <c r="A20" s="27" t="s">
        <v>169</v>
      </c>
      <c r="B20" s="28">
        <v>3000</v>
      </c>
      <c r="C20" s="26"/>
      <c r="D20" s="26"/>
      <c r="E20" s="26"/>
      <c r="F20" s="26"/>
      <c r="G20" s="26"/>
    </row>
  </sheetData>
  <mergeCells count="3">
    <mergeCell ref="A1:G1"/>
    <mergeCell ref="A15:E15"/>
    <mergeCell ref="A17:B17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/>
  </sheetViews>
  <sheetFormatPr defaultRowHeight="17"/>
  <cols>
    <col min="1" max="3" width="9.4140625" customWidth="1"/>
    <col min="4" max="7" width="11.5" customWidth="1"/>
  </cols>
  <sheetData>
    <row r="1" spans="1:8" ht="25.5">
      <c r="A1" s="44" t="s">
        <v>170</v>
      </c>
      <c r="B1" s="44"/>
      <c r="C1" s="44"/>
      <c r="D1" s="44"/>
      <c r="E1" s="44"/>
      <c r="F1" s="44"/>
      <c r="G1" s="44"/>
      <c r="H1" s="44"/>
    </row>
    <row r="2" spans="1:8">
      <c r="A2" s="10"/>
      <c r="B2" s="10"/>
      <c r="C2" s="10"/>
      <c r="D2" s="10"/>
      <c r="E2" s="10"/>
      <c r="F2" s="10"/>
      <c r="G2" s="10"/>
      <c r="H2" s="10"/>
    </row>
    <row r="3" spans="1:8">
      <c r="A3" s="15" t="s">
        <v>171</v>
      </c>
      <c r="B3" s="15" t="s">
        <v>172</v>
      </c>
      <c r="C3" s="15" t="s">
        <v>173</v>
      </c>
      <c r="D3" s="15" t="s">
        <v>174</v>
      </c>
      <c r="E3" s="15" t="s">
        <v>175</v>
      </c>
      <c r="F3" s="15" t="s">
        <v>176</v>
      </c>
      <c r="G3" s="15" t="s">
        <v>177</v>
      </c>
      <c r="H3" s="15" t="s">
        <v>178</v>
      </c>
    </row>
    <row r="4" spans="1:8">
      <c r="A4" s="15" t="s">
        <v>179</v>
      </c>
      <c r="B4" s="15" t="s">
        <v>180</v>
      </c>
      <c r="C4" s="15" t="s">
        <v>181</v>
      </c>
      <c r="D4" s="5">
        <v>3488000</v>
      </c>
      <c r="E4" s="5">
        <f>IF(B4="과장",D4*60%,IF(B4="대리",D4*40%,D4*30%))</f>
        <v>1046400</v>
      </c>
      <c r="F4" s="5">
        <f>IF(B4="과장",500000,IF(B4="대리",400000,300000))</f>
        <v>300000</v>
      </c>
      <c r="G4" s="5">
        <f>E4+F4</f>
        <v>1346400</v>
      </c>
      <c r="H4" s="15" t="str">
        <f>IF(G4&gt;=1000000,"A",IF(G4&gt;=500000,"B","C"))</f>
        <v>A</v>
      </c>
    </row>
    <row r="5" spans="1:8">
      <c r="A5" s="15" t="s">
        <v>182</v>
      </c>
      <c r="B5" s="15" t="s">
        <v>183</v>
      </c>
      <c r="C5" s="15" t="s">
        <v>184</v>
      </c>
      <c r="D5" s="5">
        <v>2998000</v>
      </c>
      <c r="E5" s="5">
        <f t="shared" ref="E5:E14" si="0">IF(B5="과장",D5*60%,IF(B5="대리",D5*40%,D5*30%))</f>
        <v>1798800</v>
      </c>
      <c r="F5" s="5">
        <f t="shared" ref="F5:F14" si="1">IF(B5="과장",500000,IF(B5="대리",400000,300000))</f>
        <v>500000</v>
      </c>
      <c r="G5" s="5">
        <f t="shared" ref="G5:G14" si="2">E5+F5</f>
        <v>2298800</v>
      </c>
      <c r="H5" s="15" t="str">
        <f t="shared" ref="H5:H14" si="3">IF(G5&gt;=1000000,"A",IF(G5&gt;=500000,"B","C"))</f>
        <v>A</v>
      </c>
    </row>
    <row r="6" spans="1:8">
      <c r="A6" s="15" t="s">
        <v>185</v>
      </c>
      <c r="B6" s="15" t="s">
        <v>186</v>
      </c>
      <c r="C6" s="15" t="s">
        <v>187</v>
      </c>
      <c r="D6" s="5">
        <v>3750000</v>
      </c>
      <c r="E6" s="5">
        <f t="shared" si="0"/>
        <v>1500000</v>
      </c>
      <c r="F6" s="5">
        <f t="shared" si="1"/>
        <v>400000</v>
      </c>
      <c r="G6" s="5">
        <f t="shared" si="2"/>
        <v>1900000</v>
      </c>
      <c r="H6" s="15" t="str">
        <f t="shared" si="3"/>
        <v>A</v>
      </c>
    </row>
    <row r="7" spans="1:8">
      <c r="A7" s="15" t="s">
        <v>188</v>
      </c>
      <c r="B7" s="15" t="s">
        <v>64</v>
      </c>
      <c r="C7" s="15" t="s">
        <v>189</v>
      </c>
      <c r="D7" s="5">
        <v>2000000</v>
      </c>
      <c r="E7" s="5">
        <f t="shared" si="0"/>
        <v>600000</v>
      </c>
      <c r="F7" s="5">
        <f t="shared" si="1"/>
        <v>300000</v>
      </c>
      <c r="G7" s="5">
        <f t="shared" si="2"/>
        <v>900000</v>
      </c>
      <c r="H7" s="15" t="str">
        <f t="shared" si="3"/>
        <v>B</v>
      </c>
    </row>
    <row r="8" spans="1:8">
      <c r="A8" s="15" t="s">
        <v>190</v>
      </c>
      <c r="B8" s="15" t="s">
        <v>183</v>
      </c>
      <c r="C8" s="15" t="s">
        <v>191</v>
      </c>
      <c r="D8" s="5">
        <v>3080000</v>
      </c>
      <c r="E8" s="5">
        <f t="shared" si="0"/>
        <v>1848000</v>
      </c>
      <c r="F8" s="5">
        <f t="shared" si="1"/>
        <v>500000</v>
      </c>
      <c r="G8" s="5">
        <f t="shared" si="2"/>
        <v>2348000</v>
      </c>
      <c r="H8" s="15" t="str">
        <f t="shared" si="3"/>
        <v>A</v>
      </c>
    </row>
    <row r="9" spans="1:8">
      <c r="A9" s="15" t="s">
        <v>192</v>
      </c>
      <c r="B9" s="15" t="s">
        <v>183</v>
      </c>
      <c r="C9" s="15" t="s">
        <v>193</v>
      </c>
      <c r="D9" s="5">
        <v>2800000</v>
      </c>
      <c r="E9" s="5">
        <f t="shared" si="0"/>
        <v>1680000</v>
      </c>
      <c r="F9" s="5">
        <f t="shared" si="1"/>
        <v>500000</v>
      </c>
      <c r="G9" s="5">
        <f t="shared" si="2"/>
        <v>2180000</v>
      </c>
      <c r="H9" s="15" t="str">
        <f t="shared" si="3"/>
        <v>A</v>
      </c>
    </row>
    <row r="10" spans="1:8">
      <c r="A10" s="15" t="s">
        <v>194</v>
      </c>
      <c r="B10" s="15" t="s">
        <v>64</v>
      </c>
      <c r="C10" s="15" t="s">
        <v>195</v>
      </c>
      <c r="D10" s="5">
        <v>1700000</v>
      </c>
      <c r="E10" s="5">
        <f t="shared" si="0"/>
        <v>510000</v>
      </c>
      <c r="F10" s="5">
        <f t="shared" si="1"/>
        <v>300000</v>
      </c>
      <c r="G10" s="5">
        <f t="shared" si="2"/>
        <v>810000</v>
      </c>
      <c r="H10" s="15" t="str">
        <f t="shared" si="3"/>
        <v>B</v>
      </c>
    </row>
    <row r="11" spans="1:8">
      <c r="A11" s="15" t="s">
        <v>196</v>
      </c>
      <c r="B11" s="15" t="s">
        <v>186</v>
      </c>
      <c r="C11" s="15" t="s">
        <v>193</v>
      </c>
      <c r="D11" s="5">
        <v>2360000</v>
      </c>
      <c r="E11" s="5">
        <f t="shared" si="0"/>
        <v>944000</v>
      </c>
      <c r="F11" s="5">
        <f t="shared" si="1"/>
        <v>400000</v>
      </c>
      <c r="G11" s="5">
        <f t="shared" si="2"/>
        <v>1344000</v>
      </c>
      <c r="H11" s="15" t="str">
        <f t="shared" si="3"/>
        <v>A</v>
      </c>
    </row>
    <row r="12" spans="1:8">
      <c r="A12" s="15" t="s">
        <v>197</v>
      </c>
      <c r="B12" s="15" t="s">
        <v>186</v>
      </c>
      <c r="C12" s="15" t="s">
        <v>184</v>
      </c>
      <c r="D12" s="5">
        <v>2950000</v>
      </c>
      <c r="E12" s="5">
        <f t="shared" si="0"/>
        <v>1180000</v>
      </c>
      <c r="F12" s="5">
        <f t="shared" si="1"/>
        <v>400000</v>
      </c>
      <c r="G12" s="5">
        <f t="shared" si="2"/>
        <v>1580000</v>
      </c>
      <c r="H12" s="15" t="str">
        <f t="shared" si="3"/>
        <v>A</v>
      </c>
    </row>
    <row r="13" spans="1:8">
      <c r="A13" s="15" t="s">
        <v>198</v>
      </c>
      <c r="B13" s="15" t="s">
        <v>199</v>
      </c>
      <c r="C13" s="15" t="s">
        <v>191</v>
      </c>
      <c r="D13" s="5">
        <v>3900000</v>
      </c>
      <c r="E13" s="5">
        <f t="shared" si="0"/>
        <v>2340000</v>
      </c>
      <c r="F13" s="5">
        <f t="shared" si="1"/>
        <v>500000</v>
      </c>
      <c r="G13" s="5">
        <f t="shared" si="2"/>
        <v>2840000</v>
      </c>
      <c r="H13" s="15" t="str">
        <f t="shared" si="3"/>
        <v>A</v>
      </c>
    </row>
    <row r="14" spans="1:8">
      <c r="A14" s="15" t="s">
        <v>200</v>
      </c>
      <c r="B14" s="15" t="s">
        <v>183</v>
      </c>
      <c r="C14" s="15" t="s">
        <v>187</v>
      </c>
      <c r="D14" s="5">
        <v>3200000</v>
      </c>
      <c r="E14" s="5">
        <f t="shared" si="0"/>
        <v>1920000</v>
      </c>
      <c r="F14" s="5">
        <f t="shared" si="1"/>
        <v>500000</v>
      </c>
      <c r="G14" s="5">
        <f t="shared" si="2"/>
        <v>2420000</v>
      </c>
      <c r="H14" s="15" t="str">
        <f t="shared" si="3"/>
        <v>A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/>
  </sheetViews>
  <sheetFormatPr defaultRowHeight="17"/>
  <sheetData>
    <row r="1" spans="1:6" ht="21">
      <c r="A1" s="45" t="s">
        <v>201</v>
      </c>
      <c r="B1" s="45"/>
      <c r="C1" s="45"/>
      <c r="D1" s="45"/>
      <c r="E1" s="45"/>
      <c r="F1" s="45"/>
    </row>
    <row r="2" spans="1:6">
      <c r="A2" s="29"/>
      <c r="B2" s="30"/>
      <c r="C2" s="31"/>
      <c r="D2" s="31"/>
      <c r="E2" s="2"/>
      <c r="F2" s="30" t="s">
        <v>202</v>
      </c>
    </row>
    <row r="3" spans="1:6">
      <c r="A3" s="4" t="s">
        <v>203</v>
      </c>
      <c r="B3" s="4" t="s">
        <v>204</v>
      </c>
      <c r="C3" s="4" t="s">
        <v>205</v>
      </c>
      <c r="D3" s="4" t="s">
        <v>206</v>
      </c>
      <c r="E3" s="4" t="s">
        <v>207</v>
      </c>
      <c r="F3" s="8" t="s">
        <v>208</v>
      </c>
    </row>
    <row r="4" spans="1:6">
      <c r="A4" s="4" t="s">
        <v>209</v>
      </c>
      <c r="B4" s="32">
        <v>69.8</v>
      </c>
      <c r="C4" s="32">
        <v>18.3</v>
      </c>
      <c r="D4" s="32">
        <v>3.6</v>
      </c>
      <c r="E4" s="32">
        <v>1.9</v>
      </c>
      <c r="F4" s="32"/>
    </row>
    <row r="5" spans="1:6">
      <c r="A5" s="4" t="s">
        <v>210</v>
      </c>
      <c r="B5" s="32">
        <v>52.2</v>
      </c>
      <c r="C5" s="32">
        <v>28.9</v>
      </c>
      <c r="D5" s="32">
        <v>8.1</v>
      </c>
      <c r="E5" s="32">
        <v>4.5</v>
      </c>
      <c r="F5" s="32"/>
    </row>
    <row r="6" spans="1:6">
      <c r="A6" s="4" t="s">
        <v>211</v>
      </c>
      <c r="B6" s="32">
        <v>38.4</v>
      </c>
      <c r="C6" s="32">
        <v>28.1</v>
      </c>
      <c r="D6" s="32">
        <v>10.4</v>
      </c>
      <c r="E6" s="32">
        <v>8.3000000000000007</v>
      </c>
      <c r="F6" s="32"/>
    </row>
    <row r="7" spans="1:6">
      <c r="A7" s="4" t="s">
        <v>212</v>
      </c>
      <c r="B7" s="32">
        <v>29.9</v>
      </c>
      <c r="C7" s="32">
        <v>21.7</v>
      </c>
      <c r="D7" s="32">
        <v>10.3</v>
      </c>
      <c r="E7" s="32">
        <v>8.6999999999999993</v>
      </c>
      <c r="F7" s="32"/>
    </row>
    <row r="8" spans="1:6">
      <c r="A8" s="4" t="s">
        <v>213</v>
      </c>
      <c r="B8" s="32">
        <v>17.399999999999999</v>
      </c>
      <c r="C8" s="32">
        <v>14.6</v>
      </c>
      <c r="D8" s="32">
        <v>8.1999999999999993</v>
      </c>
      <c r="E8" s="32">
        <v>7.9</v>
      </c>
      <c r="F8" s="32"/>
    </row>
    <row r="9" spans="1:6">
      <c r="A9" s="4" t="s">
        <v>214</v>
      </c>
      <c r="B9" s="32">
        <v>7.9</v>
      </c>
      <c r="C9" s="32">
        <v>7.6</v>
      </c>
      <c r="D9" s="32">
        <v>4.5999999999999996</v>
      </c>
      <c r="E9" s="32">
        <v>5.0999999999999996</v>
      </c>
      <c r="F9" s="32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/>
  </sheetViews>
  <sheetFormatPr defaultRowHeight="17"/>
  <sheetData>
    <row r="1" spans="1:7" ht="25.5">
      <c r="A1" s="44" t="s">
        <v>215</v>
      </c>
      <c r="B1" s="44"/>
      <c r="C1" s="44"/>
      <c r="D1" s="44"/>
      <c r="E1" s="44"/>
      <c r="F1" s="44"/>
      <c r="G1" s="44"/>
    </row>
    <row r="2" spans="1:7">
      <c r="A2" s="10"/>
      <c r="B2" s="10"/>
      <c r="C2" s="10"/>
      <c r="D2" s="10"/>
      <c r="E2" s="10"/>
      <c r="F2" s="10"/>
      <c r="G2" s="10"/>
    </row>
    <row r="3" spans="1:7">
      <c r="A3" s="17" t="s">
        <v>216</v>
      </c>
      <c r="B3" s="33" t="s">
        <v>217</v>
      </c>
      <c r="C3" s="33" t="s">
        <v>218</v>
      </c>
      <c r="D3" s="33" t="s">
        <v>219</v>
      </c>
      <c r="E3" s="33" t="s">
        <v>220</v>
      </c>
      <c r="F3" s="33" t="s">
        <v>221</v>
      </c>
      <c r="G3" s="33" t="s">
        <v>222</v>
      </c>
    </row>
    <row r="4" spans="1:7">
      <c r="A4" s="17" t="s">
        <v>223</v>
      </c>
      <c r="B4" s="34" t="s">
        <v>224</v>
      </c>
      <c r="C4" s="34">
        <v>1</v>
      </c>
      <c r="D4" s="35">
        <f t="shared" ref="D4:D11" si="0">100-(C4*2)</f>
        <v>98</v>
      </c>
      <c r="E4" s="36">
        <v>90</v>
      </c>
      <c r="F4" s="36">
        <v>88</v>
      </c>
      <c r="G4" s="36">
        <f t="shared" ref="G4:G11" si="1">SUM(D4:F4)/3</f>
        <v>92</v>
      </c>
    </row>
    <row r="5" spans="1:7">
      <c r="A5" s="17" t="s">
        <v>225</v>
      </c>
      <c r="B5" s="34" t="s">
        <v>226</v>
      </c>
      <c r="C5" s="34">
        <v>3</v>
      </c>
      <c r="D5" s="35">
        <f t="shared" si="0"/>
        <v>94</v>
      </c>
      <c r="E5" s="36">
        <v>100</v>
      </c>
      <c r="F5" s="36">
        <v>90</v>
      </c>
      <c r="G5" s="36">
        <f t="shared" si="1"/>
        <v>94.666666666666671</v>
      </c>
    </row>
    <row r="6" spans="1:7">
      <c r="A6" s="17" t="s">
        <v>227</v>
      </c>
      <c r="B6" s="34" t="s">
        <v>228</v>
      </c>
      <c r="C6" s="34">
        <v>2</v>
      </c>
      <c r="D6" s="35">
        <f t="shared" si="0"/>
        <v>96</v>
      </c>
      <c r="E6" s="36">
        <v>87</v>
      </c>
      <c r="F6" s="36">
        <v>95</v>
      </c>
      <c r="G6" s="36">
        <f t="shared" si="1"/>
        <v>92.666666666666671</v>
      </c>
    </row>
    <row r="7" spans="1:7">
      <c r="A7" s="17" t="s">
        <v>229</v>
      </c>
      <c r="B7" s="34" t="s">
        <v>226</v>
      </c>
      <c r="C7" s="34">
        <v>8</v>
      </c>
      <c r="D7" s="35">
        <f t="shared" si="0"/>
        <v>84</v>
      </c>
      <c r="E7" s="36">
        <v>78</v>
      </c>
      <c r="F7" s="36">
        <v>80</v>
      </c>
      <c r="G7" s="36">
        <f t="shared" si="1"/>
        <v>80.666666666666671</v>
      </c>
    </row>
    <row r="8" spans="1:7">
      <c r="A8" s="17" t="s">
        <v>230</v>
      </c>
      <c r="B8" s="34" t="s">
        <v>231</v>
      </c>
      <c r="C8" s="34">
        <v>5</v>
      </c>
      <c r="D8" s="35">
        <f t="shared" si="0"/>
        <v>90</v>
      </c>
      <c r="E8" s="36">
        <v>46</v>
      </c>
      <c r="F8" s="36">
        <v>75</v>
      </c>
      <c r="G8" s="36">
        <f t="shared" si="1"/>
        <v>70.333333333333329</v>
      </c>
    </row>
    <row r="9" spans="1:7">
      <c r="A9" s="17" t="s">
        <v>232</v>
      </c>
      <c r="B9" s="34" t="s">
        <v>233</v>
      </c>
      <c r="C9" s="34">
        <v>6</v>
      </c>
      <c r="D9" s="35">
        <f t="shared" si="0"/>
        <v>88</v>
      </c>
      <c r="E9" s="36">
        <v>66</v>
      </c>
      <c r="F9" s="36">
        <v>90</v>
      </c>
      <c r="G9" s="36">
        <f t="shared" si="1"/>
        <v>81.333333333333329</v>
      </c>
    </row>
    <row r="10" spans="1:7">
      <c r="A10" s="17" t="s">
        <v>234</v>
      </c>
      <c r="B10" s="34" t="s">
        <v>226</v>
      </c>
      <c r="C10" s="34">
        <v>4</v>
      </c>
      <c r="D10" s="35">
        <f t="shared" si="0"/>
        <v>92</v>
      </c>
      <c r="E10" s="36">
        <v>89</v>
      </c>
      <c r="F10" s="36">
        <v>88</v>
      </c>
      <c r="G10" s="36">
        <f t="shared" si="1"/>
        <v>89.666666666666671</v>
      </c>
    </row>
    <row r="11" spans="1:7">
      <c r="A11" s="17" t="s">
        <v>235</v>
      </c>
      <c r="B11" s="34" t="s">
        <v>233</v>
      </c>
      <c r="C11" s="34">
        <v>2</v>
      </c>
      <c r="D11" s="35">
        <f t="shared" si="0"/>
        <v>96</v>
      </c>
      <c r="E11" s="36">
        <v>90</v>
      </c>
      <c r="F11" s="36">
        <v>95</v>
      </c>
      <c r="G11" s="36">
        <f t="shared" si="1"/>
        <v>93.666666666666671</v>
      </c>
    </row>
  </sheetData>
  <mergeCells count="1">
    <mergeCell ref="A1:G1"/>
  </mergeCells>
  <phoneticPr fontId="1" type="noConversion"/>
  <conditionalFormatting sqref="E4:E11 G4:G11">
    <cfRule type="cellIs" dxfId="0" priority="1" stopIfTrue="1" operator="lessThan">
      <formula>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2020-08-03T06:24:01Z</dcterms:modified>
</cp:coreProperties>
</file>