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76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4" l="1"/>
  <c r="D5" i="4"/>
  <c r="D6" i="4"/>
  <c r="D7" i="4"/>
  <c r="D8" i="4"/>
  <c r="D9" i="4"/>
  <c r="D10" i="4"/>
  <c r="D11" i="4"/>
  <c r="D3" i="4"/>
  <c r="B12" i="7" l="1"/>
  <c r="C12" i="7"/>
  <c r="D12" i="7"/>
  <c r="E12" i="7"/>
  <c r="F12" i="7"/>
  <c r="E25" i="5"/>
  <c r="E23" i="5"/>
  <c r="E18" i="5"/>
  <c r="E14" i="5"/>
  <c r="E10" i="5"/>
  <c r="E6" i="5"/>
  <c r="D26" i="5"/>
  <c r="C26" i="5"/>
  <c r="D24" i="5"/>
  <c r="C24" i="5"/>
  <c r="D19" i="5"/>
  <c r="C19" i="5"/>
  <c r="D15" i="5"/>
  <c r="C15" i="5"/>
  <c r="D11" i="5"/>
  <c r="C11" i="5"/>
  <c r="D7" i="5"/>
  <c r="C7" i="5"/>
  <c r="C30" i="4"/>
  <c r="C31" i="4"/>
  <c r="C32" i="4"/>
  <c r="C33" i="4"/>
  <c r="C34" i="4"/>
  <c r="C35" i="4"/>
  <c r="C36" i="4"/>
  <c r="C29" i="4"/>
  <c r="L22" i="4"/>
  <c r="K4" i="4"/>
  <c r="K5" i="4"/>
  <c r="K6" i="4"/>
  <c r="K7" i="4"/>
  <c r="K8" i="4"/>
  <c r="K9" i="4"/>
  <c r="K10" i="4"/>
  <c r="K11" i="4"/>
  <c r="C25" i="4"/>
  <c r="K3" i="4"/>
  <c r="J21" i="4" l="1"/>
  <c r="L21" i="4" s="1"/>
  <c r="J20" i="4"/>
  <c r="L20" i="4" s="1"/>
  <c r="J19" i="4"/>
  <c r="L19" i="4" s="1"/>
  <c r="J18" i="4"/>
  <c r="L18" i="4" s="1"/>
  <c r="J17" i="4"/>
  <c r="L17" i="4" s="1"/>
  <c r="J16" i="4"/>
  <c r="L16" i="4" s="1"/>
  <c r="J15" i="4"/>
  <c r="L15" i="4" s="1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F11" i="2"/>
  <c r="E11" i="2"/>
  <c r="D11" i="2"/>
  <c r="H10" i="2"/>
  <c r="G10" i="2"/>
  <c r="I10" i="2" s="1"/>
  <c r="H9" i="2"/>
  <c r="G9" i="2"/>
  <c r="I9" i="2" s="1"/>
  <c r="H8" i="2"/>
  <c r="G8" i="2"/>
  <c r="I8" i="2" s="1"/>
  <c r="I7" i="2"/>
  <c r="H7" i="2"/>
  <c r="G7" i="2"/>
  <c r="H6" i="2"/>
  <c r="G6" i="2"/>
  <c r="I6" i="2" s="1"/>
  <c r="H5" i="2"/>
  <c r="G5" i="2"/>
  <c r="I5" i="2" s="1"/>
  <c r="I4" i="2"/>
  <c r="H4" i="2"/>
  <c r="H11" i="2" s="1"/>
  <c r="G4" i="2"/>
  <c r="G11" i="2" s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indexed="81"/>
            <rFont val="돋움"/>
            <family val="3"/>
            <charset val="129"/>
          </rPr>
          <t>최대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</text>
    </comment>
  </commentList>
</comments>
</file>

<file path=xl/sharedStrings.xml><?xml version="1.0" encoding="utf-8"?>
<sst xmlns="http://schemas.openxmlformats.org/spreadsheetml/2006/main" count="330" uniqueCount="279">
  <si>
    <t>상공원예마을 작물현황</t>
    <phoneticPr fontId="1" type="noConversion"/>
  </si>
  <si>
    <t>부서별 비품관리</t>
    <phoneticPr fontId="5" type="noConversion"/>
  </si>
  <si>
    <t>부서</t>
    <phoneticPr fontId="5" type="noConversion"/>
  </si>
  <si>
    <t>지급일</t>
    <phoneticPr fontId="5" type="noConversion"/>
  </si>
  <si>
    <t>보유량</t>
    <phoneticPr fontId="5" type="noConversion"/>
  </si>
  <si>
    <t>요청량</t>
    <phoneticPr fontId="5" type="noConversion"/>
  </si>
  <si>
    <t>사용연수</t>
    <phoneticPr fontId="5" type="noConversion"/>
  </si>
  <si>
    <t>합계</t>
    <phoneticPr fontId="5" type="noConversion"/>
  </si>
  <si>
    <t>금액</t>
    <phoneticPr fontId="5" type="noConversion"/>
  </si>
  <si>
    <t>순위</t>
    <phoneticPr fontId="5" type="noConversion"/>
  </si>
  <si>
    <t>기획팀</t>
    <phoneticPr fontId="5" type="noConversion"/>
  </si>
  <si>
    <t>A</t>
    <phoneticPr fontId="5" type="noConversion"/>
  </si>
  <si>
    <t>관리팀</t>
    <phoneticPr fontId="5" type="noConversion"/>
  </si>
  <si>
    <t>B</t>
    <phoneticPr fontId="5" type="noConversion"/>
  </si>
  <si>
    <t>총무팀</t>
    <phoneticPr fontId="5" type="noConversion"/>
  </si>
  <si>
    <t>인사팀</t>
    <phoneticPr fontId="5" type="noConversion"/>
  </si>
  <si>
    <t>회계팀</t>
    <phoneticPr fontId="5" type="noConversion"/>
  </si>
  <si>
    <t>경영지원팀</t>
    <phoneticPr fontId="5" type="noConversion"/>
  </si>
  <si>
    <t>A</t>
    <phoneticPr fontId="5" type="noConversion"/>
  </si>
  <si>
    <t>감사팀</t>
    <phoneticPr fontId="5" type="noConversion"/>
  </si>
  <si>
    <t>C</t>
    <phoneticPr fontId="5" type="noConversion"/>
  </si>
  <si>
    <t>합계</t>
    <phoneticPr fontId="5" type="noConversion"/>
  </si>
  <si>
    <t>대한고등학교 중간고사 결과내역</t>
    <phoneticPr fontId="5" type="noConversion"/>
  </si>
  <si>
    <t>학년반</t>
    <phoneticPr fontId="5" type="noConversion"/>
  </si>
  <si>
    <t>이름</t>
    <phoneticPr fontId="5" type="noConversion"/>
  </si>
  <si>
    <t>국어</t>
    <phoneticPr fontId="5" type="noConversion"/>
  </si>
  <si>
    <t>수학</t>
    <phoneticPr fontId="5" type="noConversion"/>
  </si>
  <si>
    <t>영어</t>
    <phoneticPr fontId="5" type="noConversion"/>
  </si>
  <si>
    <t>총점</t>
    <phoneticPr fontId="5" type="noConversion"/>
  </si>
  <si>
    <t>평균</t>
    <phoneticPr fontId="5" type="noConversion"/>
  </si>
  <si>
    <t>03-01</t>
    <phoneticPr fontId="5" type="noConversion"/>
  </si>
  <si>
    <t>정윤미</t>
    <phoneticPr fontId="5" type="noConversion"/>
  </si>
  <si>
    <t>03-02</t>
    <phoneticPr fontId="5" type="noConversion"/>
  </si>
  <si>
    <t>김성수</t>
    <phoneticPr fontId="5" type="noConversion"/>
  </si>
  <si>
    <t>강영미</t>
    <phoneticPr fontId="5" type="noConversion"/>
  </si>
  <si>
    <t>03-03</t>
    <phoneticPr fontId="5" type="noConversion"/>
  </si>
  <si>
    <t>홍성태</t>
    <phoneticPr fontId="5" type="noConversion"/>
  </si>
  <si>
    <t>태안나</t>
    <phoneticPr fontId="5" type="noConversion"/>
  </si>
  <si>
    <t>소이연</t>
    <phoneticPr fontId="5" type="noConversion"/>
  </si>
  <si>
    <t>박상아</t>
    <phoneticPr fontId="5" type="noConversion"/>
  </si>
  <si>
    <t>경우석</t>
    <phoneticPr fontId="5" type="noConversion"/>
  </si>
  <si>
    <t>03-01</t>
    <phoneticPr fontId="1" type="noConversion"/>
  </si>
  <si>
    <t>박경아</t>
    <phoneticPr fontId="1" type="noConversion"/>
  </si>
  <si>
    <t>03-02</t>
    <phoneticPr fontId="1" type="noConversion"/>
  </si>
  <si>
    <t>이철수</t>
    <phoneticPr fontId="1" type="noConversion"/>
  </si>
  <si>
    <t>03-03</t>
    <phoneticPr fontId="1" type="noConversion"/>
  </si>
  <si>
    <t>김호경</t>
    <phoneticPr fontId="1" type="noConversion"/>
  </si>
  <si>
    <t>최강민</t>
    <phoneticPr fontId="1" type="noConversion"/>
  </si>
  <si>
    <t>03-02</t>
    <phoneticPr fontId="1" type="noConversion"/>
  </si>
  <si>
    <t>황주미</t>
    <phoneticPr fontId="1" type="noConversion"/>
  </si>
  <si>
    <t>[표1]</t>
    <phoneticPr fontId="5" type="noConversion"/>
  </si>
  <si>
    <t>1학기 국문학 성적</t>
    <phoneticPr fontId="5" type="noConversion"/>
  </si>
  <si>
    <t>[표2]</t>
    <phoneticPr fontId="5" type="noConversion"/>
  </si>
  <si>
    <t>컴퓨터 활용능력 연수 성적</t>
    <phoneticPr fontId="5" type="noConversion"/>
  </si>
  <si>
    <t>성  명</t>
    <phoneticPr fontId="5" type="noConversion"/>
  </si>
  <si>
    <t>성별</t>
    <phoneticPr fontId="5" type="noConversion"/>
  </si>
  <si>
    <t>성적</t>
    <phoneticPr fontId="5" type="noConversion"/>
  </si>
  <si>
    <t>순위</t>
    <phoneticPr fontId="5" type="noConversion"/>
  </si>
  <si>
    <t>연수번호</t>
    <phoneticPr fontId="5" type="noConversion"/>
  </si>
  <si>
    <t>성명</t>
    <phoneticPr fontId="5" type="noConversion"/>
  </si>
  <si>
    <t>컴일</t>
    <phoneticPr fontId="5" type="noConversion"/>
  </si>
  <si>
    <t>시트</t>
    <phoneticPr fontId="5" type="noConversion"/>
  </si>
  <si>
    <t>출석점수</t>
    <phoneticPr fontId="1" type="noConversion"/>
  </si>
  <si>
    <t>평가</t>
    <phoneticPr fontId="5" type="noConversion"/>
  </si>
  <si>
    <t>박도현</t>
    <phoneticPr fontId="5" type="noConversion"/>
  </si>
  <si>
    <t>남</t>
    <phoneticPr fontId="5" type="noConversion"/>
  </si>
  <si>
    <t>강구석</t>
    <phoneticPr fontId="5" type="noConversion"/>
  </si>
  <si>
    <t>이성숙</t>
    <phoneticPr fontId="5" type="noConversion"/>
  </si>
  <si>
    <t>여</t>
    <phoneticPr fontId="5" type="noConversion"/>
  </si>
  <si>
    <t>이지나</t>
    <phoneticPr fontId="5" type="noConversion"/>
  </si>
  <si>
    <t>동봉철</t>
    <phoneticPr fontId="5" type="noConversion"/>
  </si>
  <si>
    <t>남</t>
    <phoneticPr fontId="5" type="noConversion"/>
  </si>
  <si>
    <t>남인성</t>
    <phoneticPr fontId="5" type="noConversion"/>
  </si>
  <si>
    <t>신돌석</t>
    <phoneticPr fontId="5" type="noConversion"/>
  </si>
  <si>
    <t>오지혜</t>
    <phoneticPr fontId="5" type="noConversion"/>
  </si>
  <si>
    <t>성문희</t>
    <phoneticPr fontId="5" type="noConversion"/>
  </si>
  <si>
    <t>여</t>
    <phoneticPr fontId="5" type="noConversion"/>
  </si>
  <si>
    <t>류민철</t>
    <phoneticPr fontId="5" type="noConversion"/>
  </si>
  <si>
    <t>박남호</t>
    <phoneticPr fontId="5" type="noConversion"/>
  </si>
  <si>
    <t>남</t>
    <phoneticPr fontId="5" type="noConversion"/>
  </si>
  <si>
    <t>김동석</t>
    <phoneticPr fontId="5" type="noConversion"/>
  </si>
  <si>
    <t>유지혜</t>
    <phoneticPr fontId="5" type="noConversion"/>
  </si>
  <si>
    <t>사인구</t>
    <phoneticPr fontId="5" type="noConversion"/>
  </si>
  <si>
    <t>김미란</t>
    <phoneticPr fontId="5" type="noConversion"/>
  </si>
  <si>
    <t>여</t>
    <phoneticPr fontId="5" type="noConversion"/>
  </si>
  <si>
    <t>푸영아</t>
    <phoneticPr fontId="5" type="noConversion"/>
  </si>
  <si>
    <t>추태란</t>
    <phoneticPr fontId="5" type="noConversion"/>
  </si>
  <si>
    <t>한남석</t>
    <phoneticPr fontId="5" type="noConversion"/>
  </si>
  <si>
    <t>[표3]</t>
    <phoneticPr fontId="5" type="noConversion"/>
  </si>
  <si>
    <t>상공주식회사 동아리 모임</t>
    <phoneticPr fontId="5" type="noConversion"/>
  </si>
  <si>
    <t>[표4]</t>
    <phoneticPr fontId="5" type="noConversion"/>
  </si>
  <si>
    <t>상공 쇼핑몰 수익 계산</t>
    <phoneticPr fontId="5" type="noConversion"/>
  </si>
  <si>
    <t>성명</t>
    <phoneticPr fontId="5" type="noConversion"/>
  </si>
  <si>
    <t>담당부서</t>
    <phoneticPr fontId="5" type="noConversion"/>
  </si>
  <si>
    <t>탁구</t>
    <phoneticPr fontId="5" type="noConversion"/>
  </si>
  <si>
    <t>수영</t>
    <phoneticPr fontId="5" type="noConversion"/>
  </si>
  <si>
    <t>골프</t>
    <phoneticPr fontId="5" type="noConversion"/>
  </si>
  <si>
    <t>제품명</t>
    <phoneticPr fontId="5" type="noConversion"/>
  </si>
  <si>
    <t>할인품목</t>
    <phoneticPr fontId="5" type="noConversion"/>
  </si>
  <si>
    <t>단가</t>
    <phoneticPr fontId="5" type="noConversion"/>
  </si>
  <si>
    <t>생산원가</t>
    <phoneticPr fontId="5" type="noConversion"/>
  </si>
  <si>
    <t>판매량</t>
    <phoneticPr fontId="5" type="noConversion"/>
  </si>
  <si>
    <t>수익금</t>
    <phoneticPr fontId="5" type="noConversion"/>
  </si>
  <si>
    <t>이지환</t>
    <phoneticPr fontId="5" type="noConversion"/>
  </si>
  <si>
    <t>총무부</t>
    <phoneticPr fontId="5" type="noConversion"/>
  </si>
  <si>
    <t>○</t>
    <phoneticPr fontId="5" type="noConversion"/>
  </si>
  <si>
    <t>시계</t>
    <phoneticPr fontId="5" type="noConversion"/>
  </si>
  <si>
    <t>유정태</t>
    <phoneticPr fontId="5" type="noConversion"/>
  </si>
  <si>
    <t>총무부</t>
    <phoneticPr fontId="5" type="noConversion"/>
  </si>
  <si>
    <t>○</t>
    <phoneticPr fontId="5" type="noConversion"/>
  </si>
  <si>
    <t>장지갑</t>
    <phoneticPr fontId="5" type="noConversion"/>
  </si>
  <si>
    <t>할인</t>
    <phoneticPr fontId="5" type="noConversion"/>
  </si>
  <si>
    <t>안정민</t>
    <phoneticPr fontId="5" type="noConversion"/>
  </si>
  <si>
    <t>기획부</t>
    <phoneticPr fontId="5" type="noConversion"/>
  </si>
  <si>
    <t>커플링</t>
    <phoneticPr fontId="5" type="noConversion"/>
  </si>
  <si>
    <t>남도지</t>
    <phoneticPr fontId="5" type="noConversion"/>
  </si>
  <si>
    <t>영업부</t>
    <phoneticPr fontId="5" type="noConversion"/>
  </si>
  <si>
    <t>목걸이</t>
    <phoneticPr fontId="5" type="noConversion"/>
  </si>
  <si>
    <t>강수원</t>
    <phoneticPr fontId="5" type="noConversion"/>
  </si>
  <si>
    <t>핸드백</t>
    <phoneticPr fontId="5" type="noConversion"/>
  </si>
  <si>
    <t>도연국</t>
    <phoneticPr fontId="5" type="noConversion"/>
  </si>
  <si>
    <t>기획부</t>
    <phoneticPr fontId="5" type="noConversion"/>
  </si>
  <si>
    <t>○</t>
    <phoneticPr fontId="5" type="noConversion"/>
  </si>
  <si>
    <t>구두</t>
    <phoneticPr fontId="5" type="noConversion"/>
  </si>
  <si>
    <t>할인</t>
    <phoneticPr fontId="5" type="noConversion"/>
  </si>
  <si>
    <t>최덕규</t>
    <phoneticPr fontId="5" type="noConversion"/>
  </si>
  <si>
    <t>귀걸이</t>
    <phoneticPr fontId="5" type="noConversion"/>
  </si>
  <si>
    <t>사원정</t>
    <phoneticPr fontId="5" type="noConversion"/>
  </si>
  <si>
    <t>할인 품목이 아니면서 판매량 40 이상 제품 수익금평균</t>
    <phoneticPr fontId="5" type="noConversion"/>
  </si>
  <si>
    <t>수영 동아리 총무부 인원수</t>
    <phoneticPr fontId="5" type="noConversion"/>
  </si>
  <si>
    <t>[표5]</t>
    <phoneticPr fontId="5" type="noConversion"/>
  </si>
  <si>
    <t>상공학원 수강료</t>
    <phoneticPr fontId="5" type="noConversion"/>
  </si>
  <si>
    <t>수강과목별 할인율</t>
    <phoneticPr fontId="5" type="noConversion"/>
  </si>
  <si>
    <t>수강과목수</t>
    <phoneticPr fontId="5" type="noConversion"/>
  </si>
  <si>
    <t>수강료</t>
    <phoneticPr fontId="5" type="noConversion"/>
  </si>
  <si>
    <t>수강과목수</t>
    <phoneticPr fontId="5" type="noConversion"/>
  </si>
  <si>
    <t>한가람-4</t>
    <phoneticPr fontId="5" type="noConversion"/>
  </si>
  <si>
    <t>할인율</t>
    <phoneticPr fontId="5" type="noConversion"/>
  </si>
  <si>
    <t>김은철-2</t>
    <phoneticPr fontId="5" type="noConversion"/>
  </si>
  <si>
    <t>고사리-1</t>
    <phoneticPr fontId="5" type="noConversion"/>
  </si>
  <si>
    <t>박은별-1</t>
    <phoneticPr fontId="5" type="noConversion"/>
  </si>
  <si>
    <t>성준서-3</t>
    <phoneticPr fontId="5" type="noConversion"/>
  </si>
  <si>
    <t>이성연-4</t>
    <phoneticPr fontId="5" type="noConversion"/>
  </si>
  <si>
    <t>박한나-2</t>
    <phoneticPr fontId="5" type="noConversion"/>
  </si>
  <si>
    <t>이미리-2</t>
    <phoneticPr fontId="5" type="noConversion"/>
  </si>
  <si>
    <t>영업소별 자동차 재고현황</t>
    <phoneticPr fontId="5" type="noConversion"/>
  </si>
  <si>
    <t>영업소코드</t>
    <phoneticPr fontId="5" type="noConversion"/>
  </si>
  <si>
    <t>영업소명</t>
    <phoneticPr fontId="5" type="noConversion"/>
  </si>
  <si>
    <t>입고량</t>
    <phoneticPr fontId="5" type="noConversion"/>
  </si>
  <si>
    <t>판매량</t>
    <phoneticPr fontId="5" type="noConversion"/>
  </si>
  <si>
    <t>재고량</t>
    <phoneticPr fontId="5" type="noConversion"/>
  </si>
  <si>
    <t>재고율</t>
    <phoneticPr fontId="5" type="noConversion"/>
  </si>
  <si>
    <t>SE-001</t>
    <phoneticPr fontId="5" type="noConversion"/>
  </si>
  <si>
    <t>서울</t>
    <phoneticPr fontId="5" type="noConversion"/>
  </si>
  <si>
    <t>BU-002</t>
    <phoneticPr fontId="5" type="noConversion"/>
  </si>
  <si>
    <t>부산</t>
    <phoneticPr fontId="5" type="noConversion"/>
  </si>
  <si>
    <t>DA-003</t>
    <phoneticPr fontId="5" type="noConversion"/>
  </si>
  <si>
    <t>대구</t>
    <phoneticPr fontId="5" type="noConversion"/>
  </si>
  <si>
    <t>GW-004</t>
    <phoneticPr fontId="5" type="noConversion"/>
  </si>
  <si>
    <t>광주</t>
    <phoneticPr fontId="5" type="noConversion"/>
  </si>
  <si>
    <t>TA-005</t>
    <phoneticPr fontId="5" type="noConversion"/>
  </si>
  <si>
    <t>대전</t>
    <phoneticPr fontId="5" type="noConversion"/>
  </si>
  <si>
    <t>부산</t>
    <phoneticPr fontId="5" type="noConversion"/>
  </si>
  <si>
    <t>DA-003</t>
    <phoneticPr fontId="5" type="noConversion"/>
  </si>
  <si>
    <t>SE-001</t>
    <phoneticPr fontId="5" type="noConversion"/>
  </si>
  <si>
    <t>서울</t>
    <phoneticPr fontId="5" type="noConversion"/>
  </si>
  <si>
    <t>[표1] 1월 판매내역</t>
    <phoneticPr fontId="5" type="noConversion"/>
  </si>
  <si>
    <t>[표2] 2월 판매내역</t>
    <phoneticPr fontId="5" type="noConversion"/>
  </si>
  <si>
    <t>제품명</t>
    <phoneticPr fontId="5" type="noConversion"/>
  </si>
  <si>
    <t>판매수량</t>
    <phoneticPr fontId="5" type="noConversion"/>
  </si>
  <si>
    <t>판매금액</t>
    <phoneticPr fontId="5" type="noConversion"/>
  </si>
  <si>
    <t>판매수량</t>
    <phoneticPr fontId="5" type="noConversion"/>
  </si>
  <si>
    <t>자전거</t>
  </si>
  <si>
    <t>유아전동차</t>
  </si>
  <si>
    <t>씽씽카</t>
  </si>
  <si>
    <t>킥보드</t>
    <phoneticPr fontId="1" type="noConversion"/>
  </si>
  <si>
    <t>킥보드</t>
    <phoneticPr fontId="1" type="noConversion"/>
  </si>
  <si>
    <t>붕붕카</t>
  </si>
  <si>
    <t>[표3] 3월 판매내역</t>
    <phoneticPr fontId="5" type="noConversion"/>
  </si>
  <si>
    <t>[표4] 1분기 판매내역</t>
    <phoneticPr fontId="5" type="noConversion"/>
  </si>
  <si>
    <t>제품명</t>
    <phoneticPr fontId="5" type="noConversion"/>
  </si>
  <si>
    <t>판매수량</t>
  </si>
  <si>
    <t>판매금액</t>
  </si>
  <si>
    <t>스카이콩콩</t>
  </si>
  <si>
    <t>인라인</t>
  </si>
  <si>
    <t>상공 커피전문점 지출명세서</t>
    <phoneticPr fontId="5" type="noConversion"/>
  </si>
  <si>
    <t>지출항목</t>
    <phoneticPr fontId="5" type="noConversion"/>
  </si>
  <si>
    <t>1분기</t>
    <phoneticPr fontId="5" type="noConversion"/>
  </si>
  <si>
    <r>
      <t>2분기</t>
    </r>
    <r>
      <rPr>
        <sz val="10"/>
        <rFont val="돋움"/>
        <family val="3"/>
        <charset val="129"/>
      </rPr>
      <t/>
    </r>
  </si>
  <si>
    <r>
      <t>3분기</t>
    </r>
    <r>
      <rPr>
        <sz val="10"/>
        <rFont val="돋움"/>
        <family val="3"/>
        <charset val="129"/>
      </rPr>
      <t/>
    </r>
  </si>
  <si>
    <r>
      <t>4분기</t>
    </r>
    <r>
      <rPr>
        <sz val="10"/>
        <rFont val="돋움"/>
        <family val="3"/>
        <charset val="129"/>
      </rPr>
      <t/>
    </r>
  </si>
  <si>
    <t>합계</t>
    <phoneticPr fontId="5" type="noConversion"/>
  </si>
  <si>
    <t>구성비</t>
    <phoneticPr fontId="5" type="noConversion"/>
  </si>
  <si>
    <t>급료</t>
    <phoneticPr fontId="5" type="noConversion"/>
  </si>
  <si>
    <t>임대료</t>
    <phoneticPr fontId="5" type="noConversion"/>
  </si>
  <si>
    <t>광고료</t>
    <phoneticPr fontId="5" type="noConversion"/>
  </si>
  <si>
    <t>세제</t>
    <phoneticPr fontId="5" type="noConversion"/>
  </si>
  <si>
    <t>제과류</t>
    <phoneticPr fontId="5" type="noConversion"/>
  </si>
  <si>
    <t>유제품</t>
    <phoneticPr fontId="5" type="noConversion"/>
  </si>
  <si>
    <t>커피</t>
    <phoneticPr fontId="5" type="noConversion"/>
  </si>
  <si>
    <t>설탕</t>
    <phoneticPr fontId="5" type="noConversion"/>
  </si>
  <si>
    <t>평균</t>
    <phoneticPr fontId="1" type="noConversion"/>
  </si>
  <si>
    <t>도시별 생계비(월)</t>
    <phoneticPr fontId="5" type="noConversion"/>
  </si>
  <si>
    <t>분류</t>
    <phoneticPr fontId="5" type="noConversion"/>
  </si>
  <si>
    <t>서울</t>
    <phoneticPr fontId="5" type="noConversion"/>
  </si>
  <si>
    <t>동경</t>
    <phoneticPr fontId="5" type="noConversion"/>
  </si>
  <si>
    <t>뉴욕</t>
    <phoneticPr fontId="5" type="noConversion"/>
  </si>
  <si>
    <t>주거비</t>
    <phoneticPr fontId="5" type="noConversion"/>
  </si>
  <si>
    <t>식비</t>
    <phoneticPr fontId="5" type="noConversion"/>
  </si>
  <si>
    <t>교통비</t>
    <phoneticPr fontId="5" type="noConversion"/>
  </si>
  <si>
    <t>피복비</t>
    <phoneticPr fontId="5" type="noConversion"/>
  </si>
  <si>
    <t>문화비</t>
    <phoneticPr fontId="5" type="noConversion"/>
  </si>
  <si>
    <t>교육비</t>
    <phoneticPr fontId="5" type="noConversion"/>
  </si>
  <si>
    <t>관리코드</t>
    <phoneticPr fontId="1" type="noConversion"/>
  </si>
  <si>
    <t>작물명</t>
    <phoneticPr fontId="1" type="noConversion"/>
  </si>
  <si>
    <t>종류</t>
    <phoneticPr fontId="1" type="noConversion"/>
  </si>
  <si>
    <t>재배면적</t>
    <phoneticPr fontId="1" type="noConversion"/>
  </si>
  <si>
    <t>매출액</t>
    <phoneticPr fontId="1" type="noConversion"/>
  </si>
  <si>
    <t>관리자</t>
    <phoneticPr fontId="1" type="noConversion"/>
  </si>
  <si>
    <t>EKFRL-01</t>
    <phoneticPr fontId="1" type="noConversion"/>
  </si>
  <si>
    <t>딸기</t>
    <phoneticPr fontId="1" type="noConversion"/>
  </si>
  <si>
    <t>과채류</t>
    <phoneticPr fontId="1" type="noConversion"/>
  </si>
  <si>
    <t>658ha</t>
    <phoneticPr fontId="1" type="noConversion"/>
  </si>
  <si>
    <t>박철수</t>
    <phoneticPr fontId="1" type="noConversion"/>
  </si>
  <si>
    <t>TLRMA-12</t>
    <phoneticPr fontId="1" type="noConversion"/>
  </si>
  <si>
    <t>시금치</t>
    <phoneticPr fontId="1" type="noConversion"/>
  </si>
  <si>
    <t>엽채류</t>
    <phoneticPr fontId="1" type="noConversion"/>
  </si>
  <si>
    <t>560ha</t>
    <phoneticPr fontId="1" type="noConversion"/>
  </si>
  <si>
    <t>이광호</t>
    <phoneticPr fontId="1" type="noConversion"/>
  </si>
  <si>
    <t>TKDCN-24</t>
    <phoneticPr fontId="1" type="noConversion"/>
  </si>
  <si>
    <t>상추</t>
    <phoneticPr fontId="1" type="noConversion"/>
  </si>
  <si>
    <t>엽채류</t>
    <phoneticPr fontId="1" type="noConversion"/>
  </si>
  <si>
    <t>359ha</t>
    <phoneticPr fontId="1" type="noConversion"/>
  </si>
  <si>
    <t>정은아</t>
    <phoneticPr fontId="1" type="noConversion"/>
  </si>
  <si>
    <t>RKWL-30</t>
    <phoneticPr fontId="1" type="noConversion"/>
  </si>
  <si>
    <t>가지</t>
    <phoneticPr fontId="1" type="noConversion"/>
  </si>
  <si>
    <t>과채류</t>
    <phoneticPr fontId="1" type="noConversion"/>
  </si>
  <si>
    <t>250ha</t>
    <phoneticPr fontId="1" type="noConversion"/>
  </si>
  <si>
    <t>박철수</t>
    <phoneticPr fontId="1" type="noConversion"/>
  </si>
  <si>
    <t>CKAAK-30</t>
    <phoneticPr fontId="1" type="noConversion"/>
  </si>
  <si>
    <t>참마</t>
    <phoneticPr fontId="1" type="noConversion"/>
  </si>
  <si>
    <t>근채류</t>
    <phoneticPr fontId="1" type="noConversion"/>
  </si>
  <si>
    <t>1,340ha</t>
    <phoneticPr fontId="1" type="noConversion"/>
  </si>
  <si>
    <t>이광호</t>
    <phoneticPr fontId="1" type="noConversion"/>
  </si>
  <si>
    <t>DHEL-42</t>
    <phoneticPr fontId="1" type="noConversion"/>
  </si>
  <si>
    <t>오이</t>
    <phoneticPr fontId="1" type="noConversion"/>
  </si>
  <si>
    <t>520ha</t>
    <phoneticPr fontId="1" type="noConversion"/>
  </si>
  <si>
    <t>정은아</t>
    <phoneticPr fontId="1" type="noConversion"/>
  </si>
  <si>
    <t>RHAK-56</t>
    <phoneticPr fontId="1" type="noConversion"/>
  </si>
  <si>
    <t>고구마</t>
    <phoneticPr fontId="1" type="noConversion"/>
  </si>
  <si>
    <t>근채류</t>
    <phoneticPr fontId="1" type="noConversion"/>
  </si>
  <si>
    <t>3,100ha</t>
    <phoneticPr fontId="1" type="noConversion"/>
  </si>
  <si>
    <t>송은수</t>
    <phoneticPr fontId="1" type="noConversion"/>
  </si>
  <si>
    <t>EKDRK-73</t>
    <phoneticPr fontId="1" type="noConversion"/>
  </si>
  <si>
    <t>당근</t>
    <phoneticPr fontId="1" type="noConversion"/>
  </si>
  <si>
    <t>근채류</t>
    <phoneticPr fontId="1" type="noConversion"/>
  </si>
  <si>
    <t>280ha</t>
    <phoneticPr fontId="1" type="noConversion"/>
  </si>
  <si>
    <t>RKAWK-28</t>
    <phoneticPr fontId="1" type="noConversion"/>
  </si>
  <si>
    <t>감자</t>
    <phoneticPr fontId="1" type="noConversion"/>
  </si>
  <si>
    <t>근채류</t>
    <phoneticPr fontId="1" type="noConversion"/>
  </si>
  <si>
    <t>2,580ha</t>
    <phoneticPr fontId="1" type="noConversion"/>
  </si>
  <si>
    <t>EKAK-86</t>
    <phoneticPr fontId="1" type="noConversion"/>
  </si>
  <si>
    <t>토마토</t>
    <phoneticPr fontId="1" type="noConversion"/>
  </si>
  <si>
    <t>850ha</t>
    <phoneticPr fontId="1" type="noConversion"/>
  </si>
  <si>
    <t>박철수</t>
    <phoneticPr fontId="1" type="noConversion"/>
  </si>
  <si>
    <t>備品</t>
    <phoneticPr fontId="5" type="noConversion"/>
  </si>
  <si>
    <t>광주 요약</t>
  </si>
  <si>
    <t>대구 요약</t>
  </si>
  <si>
    <t>대전 요약</t>
  </si>
  <si>
    <t>부산 요약</t>
  </si>
  <si>
    <t>서울 요약</t>
  </si>
  <si>
    <t>총합계</t>
  </si>
  <si>
    <t>광주 최대값</t>
  </si>
  <si>
    <t>대구 최대값</t>
  </si>
  <si>
    <t>대전 최대값</t>
  </si>
  <si>
    <t>부산 최대값</t>
  </si>
  <si>
    <t>서울 최대값</t>
  </si>
  <si>
    <t>전체 최대값</t>
  </si>
  <si>
    <t>킥보드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</si>
</sst>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 "/>
    <numFmt numFmtId="177" formatCode="0.0%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8"/>
      <name val="돋움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6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41" fontId="3" fillId="0" borderId="1" xfId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41" fontId="4" fillId="0" borderId="0" xfId="1" applyFont="1" applyAlignment="1">
      <alignment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1" fontId="4" fillId="0" borderId="1" xfId="1" applyNumberFormat="1" applyFont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77" fontId="4" fillId="0" borderId="1" xfId="2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">
    <cellStyle name="백분율" xfId="2" builtinId="5"/>
    <cellStyle name="쉼표 [0]" xfId="1" builtinId="6"/>
    <cellStyle name="표준" xfId="0" builtinId="0"/>
    <cellStyle name="표준_기본작업-2" xfId="4"/>
    <cellStyle name="표준_기본작업-3" xfId="3"/>
  </cellStyles>
  <dxfs count="2">
    <dxf>
      <font>
        <color rgb="FFC00000"/>
      </font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서울</a:t>
            </a:r>
            <a:r>
              <a:rPr lang="en-US" altLang="ko-KR"/>
              <a:t>, </a:t>
            </a:r>
            <a:r>
              <a:rPr lang="ko-KR" altLang="en-US"/>
              <a:t>뉴욕 생계비</a:t>
            </a:r>
            <a:r>
              <a:rPr lang="en-US" altLang="ko-KR"/>
              <a:t>(</a:t>
            </a:r>
            <a:r>
              <a:rPr lang="ko-KR" altLang="en-US"/>
              <a:t>월</a:t>
            </a:r>
            <a:r>
              <a:rPr lang="en-US" altLang="ko-KR"/>
              <a:t>)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서울</c:v>
                </c:pt>
              </c:strCache>
            </c:strRef>
          </c:tx>
          <c:spPr>
            <a:solidFill>
              <a:schemeClr val="accent2">
                <a:shade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주거비</c:v>
                </c:pt>
                <c:pt idx="1">
                  <c:v>식비</c:v>
                </c:pt>
                <c:pt idx="2">
                  <c:v>교통비</c:v>
                </c:pt>
                <c:pt idx="3">
                  <c:v>피복비</c:v>
                </c:pt>
                <c:pt idx="4">
                  <c:v>문화비</c:v>
                </c:pt>
                <c:pt idx="5">
                  <c:v>교육비</c:v>
                </c:pt>
              </c:strCache>
            </c:strRef>
          </c:cat>
          <c:val>
            <c:numRef>
              <c:f>차트작업!$B$4:$B$9</c:f>
              <c:numCache>
                <c:formatCode>_(* #,##0_);_(* \(#,##0\);_(* "-"_);_(@_)</c:formatCode>
                <c:ptCount val="6"/>
                <c:pt idx="0">
                  <c:v>524090</c:v>
                </c:pt>
                <c:pt idx="1">
                  <c:v>612600</c:v>
                </c:pt>
                <c:pt idx="2">
                  <c:v>270000</c:v>
                </c:pt>
                <c:pt idx="3">
                  <c:v>253600</c:v>
                </c:pt>
                <c:pt idx="4">
                  <c:v>294600</c:v>
                </c:pt>
                <c:pt idx="5">
                  <c:v>617600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CE-4DA6-A305-FB8D2995FC74}"/>
            </c:ext>
          </c:extLst>
        </c:ser>
        <c:ser>
          <c:idx val="2"/>
          <c:order val="1"/>
          <c:tx>
            <c:strRef>
              <c:f>차트작업!$D$3</c:f>
              <c:strCache>
                <c:ptCount val="1"/>
                <c:pt idx="0">
                  <c:v>뉴욕</c:v>
                </c:pt>
              </c:strCache>
            </c:strRef>
          </c:tx>
          <c:spPr>
            <a:solidFill>
              <a:schemeClr val="accent2">
                <a:tint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차트작업!$A$4:$A$9</c:f>
              <c:strCache>
                <c:ptCount val="6"/>
                <c:pt idx="0">
                  <c:v>주거비</c:v>
                </c:pt>
                <c:pt idx="1">
                  <c:v>식비</c:v>
                </c:pt>
                <c:pt idx="2">
                  <c:v>교통비</c:v>
                </c:pt>
                <c:pt idx="3">
                  <c:v>피복비</c:v>
                </c:pt>
                <c:pt idx="4">
                  <c:v>문화비</c:v>
                </c:pt>
                <c:pt idx="5">
                  <c:v>교육비</c:v>
                </c:pt>
              </c:strCache>
            </c:strRef>
          </c:cat>
          <c:val>
            <c:numRef>
              <c:f>차트작업!$D$4:$D$9</c:f>
              <c:numCache>
                <c:formatCode>_(* #,##0_);_(* \(#,##0\);_(* "-"_);_(@_)</c:formatCode>
                <c:ptCount val="6"/>
                <c:pt idx="0">
                  <c:v>843800</c:v>
                </c:pt>
                <c:pt idx="1">
                  <c:v>637000</c:v>
                </c:pt>
                <c:pt idx="2">
                  <c:v>350000</c:v>
                </c:pt>
                <c:pt idx="3">
                  <c:v>330700</c:v>
                </c:pt>
                <c:pt idx="4">
                  <c:v>412500</c:v>
                </c:pt>
                <c:pt idx="5">
                  <c:v>423000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CE-4DA6-A305-FB8D2995FC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02092304"/>
        <c:axId val="1702086896"/>
      </c:barChart>
      <c:catAx>
        <c:axId val="1702092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분류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02086896"/>
        <c:crosses val="autoZero"/>
        <c:auto val="1"/>
        <c:lblAlgn val="ctr"/>
        <c:lblOffset val="100"/>
        <c:noMultiLvlLbl val="0"/>
      </c:catAx>
      <c:valAx>
        <c:axId val="1702086896"/>
        <c:scaling>
          <c:orientation val="minMax"/>
          <c:max val="1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금액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02092304"/>
        <c:crosses val="autoZero"/>
        <c:crossBetween val="between"/>
        <c:majorUnit val="200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6350</xdr:colOff>
      <xdr:row>13</xdr:row>
      <xdr:rowOff>0</xdr:rowOff>
    </xdr:from>
    <xdr:to>
      <xdr:col>6</xdr:col>
      <xdr:colOff>0</xdr:colOff>
      <xdr:row>15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3232150" y="2806700"/>
          <a:ext cx="1619250" cy="431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"/>
  <cols>
    <col min="1" max="1" width="11.08203125" customWidth="1"/>
  </cols>
  <sheetData>
    <row r="1" spans="1:6">
      <c r="A1" s="1" t="s">
        <v>0</v>
      </c>
    </row>
    <row r="3" spans="1:6">
      <c r="A3" s="1" t="s">
        <v>213</v>
      </c>
      <c r="B3" s="1" t="s">
        <v>214</v>
      </c>
      <c r="C3" s="1" t="s">
        <v>215</v>
      </c>
      <c r="D3" s="1" t="s">
        <v>216</v>
      </c>
      <c r="E3" s="1" t="s">
        <v>217</v>
      </c>
      <c r="F3" s="1" t="s">
        <v>218</v>
      </c>
    </row>
    <row r="4" spans="1:6">
      <c r="A4" s="1" t="s">
        <v>219</v>
      </c>
      <c r="B4" s="1" t="s">
        <v>220</v>
      </c>
      <c r="C4" s="1" t="s">
        <v>221</v>
      </c>
      <c r="D4" s="1" t="s">
        <v>222</v>
      </c>
      <c r="E4" s="1">
        <v>2581000</v>
      </c>
      <c r="F4" s="1" t="s">
        <v>223</v>
      </c>
    </row>
    <row r="5" spans="1:6">
      <c r="A5" s="1" t="s">
        <v>224</v>
      </c>
      <c r="B5" s="1" t="s">
        <v>225</v>
      </c>
      <c r="C5" s="1" t="s">
        <v>226</v>
      </c>
      <c r="D5" s="1" t="s">
        <v>227</v>
      </c>
      <c r="E5" s="1">
        <v>1805000</v>
      </c>
      <c r="F5" s="1" t="s">
        <v>228</v>
      </c>
    </row>
    <row r="6" spans="1:6">
      <c r="A6" s="1" t="s">
        <v>229</v>
      </c>
      <c r="B6" s="1" t="s">
        <v>230</v>
      </c>
      <c r="C6" s="1" t="s">
        <v>231</v>
      </c>
      <c r="D6" s="1" t="s">
        <v>232</v>
      </c>
      <c r="E6" s="1">
        <v>745600</v>
      </c>
      <c r="F6" s="1" t="s">
        <v>233</v>
      </c>
    </row>
    <row r="7" spans="1:6">
      <c r="A7" s="1" t="s">
        <v>234</v>
      </c>
      <c r="B7" s="1" t="s">
        <v>235</v>
      </c>
      <c r="C7" s="1" t="s">
        <v>236</v>
      </c>
      <c r="D7" s="1" t="s">
        <v>237</v>
      </c>
      <c r="E7" s="1">
        <v>1123580</v>
      </c>
      <c r="F7" s="1" t="s">
        <v>238</v>
      </c>
    </row>
    <row r="8" spans="1:6">
      <c r="A8" s="1" t="s">
        <v>239</v>
      </c>
      <c r="B8" s="1" t="s">
        <v>240</v>
      </c>
      <c r="C8" s="1" t="s">
        <v>241</v>
      </c>
      <c r="D8" s="1" t="s">
        <v>242</v>
      </c>
      <c r="E8" s="1">
        <v>1057000</v>
      </c>
      <c r="F8" s="1" t="s">
        <v>243</v>
      </c>
    </row>
    <row r="9" spans="1:6">
      <c r="A9" s="1" t="s">
        <v>244</v>
      </c>
      <c r="B9" s="1" t="s">
        <v>245</v>
      </c>
      <c r="C9" s="1" t="s">
        <v>221</v>
      </c>
      <c r="D9" s="1" t="s">
        <v>246</v>
      </c>
      <c r="E9" s="1">
        <v>1498000</v>
      </c>
      <c r="F9" s="1" t="s">
        <v>247</v>
      </c>
    </row>
    <row r="10" spans="1:6">
      <c r="A10" s="1" t="s">
        <v>248</v>
      </c>
      <c r="B10" s="1" t="s">
        <v>249</v>
      </c>
      <c r="C10" s="1" t="s">
        <v>250</v>
      </c>
      <c r="D10" s="1" t="s">
        <v>251</v>
      </c>
      <c r="E10" s="1">
        <v>3597000</v>
      </c>
      <c r="F10" s="1" t="s">
        <v>252</v>
      </c>
    </row>
    <row r="11" spans="1:6">
      <c r="A11" s="1" t="s">
        <v>253</v>
      </c>
      <c r="B11" s="1" t="s">
        <v>254</v>
      </c>
      <c r="C11" s="1" t="s">
        <v>255</v>
      </c>
      <c r="D11" s="1" t="s">
        <v>256</v>
      </c>
      <c r="E11" s="1">
        <v>598700</v>
      </c>
      <c r="F11" s="1" t="s">
        <v>252</v>
      </c>
    </row>
    <row r="12" spans="1:6">
      <c r="A12" s="1" t="s">
        <v>257</v>
      </c>
      <c r="B12" s="1" t="s">
        <v>258</v>
      </c>
      <c r="C12" s="1" t="s">
        <v>259</v>
      </c>
      <c r="D12" s="1" t="s">
        <v>260</v>
      </c>
      <c r="E12" s="1">
        <v>4487000</v>
      </c>
      <c r="F12" s="1" t="s">
        <v>247</v>
      </c>
    </row>
    <row r="13" spans="1:6">
      <c r="A13" s="1" t="s">
        <v>261</v>
      </c>
      <c r="B13" s="1" t="s">
        <v>262</v>
      </c>
      <c r="C13" s="1" t="s">
        <v>236</v>
      </c>
      <c r="D13" s="1" t="s">
        <v>263</v>
      </c>
      <c r="E13" s="1">
        <v>358700</v>
      </c>
      <c r="F13" s="1" t="s">
        <v>264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workbookViewId="0">
      <selection sqref="A1:I1"/>
    </sheetView>
  </sheetViews>
  <sheetFormatPr defaultRowHeight="17"/>
  <cols>
    <col min="1" max="1" width="13.75" customWidth="1"/>
    <col min="3" max="3" width="14.83203125" customWidth="1"/>
  </cols>
  <sheetData>
    <row r="1" spans="1:9" ht="26" customHeight="1">
      <c r="A1" s="56" t="s">
        <v>1</v>
      </c>
      <c r="B1" s="56"/>
      <c r="C1" s="56"/>
      <c r="D1" s="56"/>
      <c r="E1" s="56"/>
      <c r="F1" s="56"/>
      <c r="G1" s="56"/>
      <c r="H1" s="56"/>
      <c r="I1" s="56"/>
    </row>
    <row r="2" spans="1:9" ht="17.5" thickBot="1">
      <c r="A2" s="2"/>
      <c r="B2" s="2"/>
      <c r="C2" s="2"/>
      <c r="D2" s="2"/>
      <c r="E2" s="2"/>
      <c r="F2" s="2"/>
      <c r="G2" s="2"/>
      <c r="H2" s="2"/>
      <c r="I2" s="2"/>
    </row>
    <row r="3" spans="1:9">
      <c r="A3" s="41" t="s">
        <v>2</v>
      </c>
      <c r="B3" s="42" t="s">
        <v>265</v>
      </c>
      <c r="C3" s="42" t="s">
        <v>3</v>
      </c>
      <c r="D3" s="42" t="s">
        <v>4</v>
      </c>
      <c r="E3" s="42" t="s">
        <v>5</v>
      </c>
      <c r="F3" s="42" t="s">
        <v>6</v>
      </c>
      <c r="G3" s="42" t="s">
        <v>7</v>
      </c>
      <c r="H3" s="42" t="s">
        <v>8</v>
      </c>
      <c r="I3" s="43" t="s">
        <v>9</v>
      </c>
    </row>
    <row r="4" spans="1:9">
      <c r="A4" s="44" t="s">
        <v>10</v>
      </c>
      <c r="B4" s="5" t="s">
        <v>11</v>
      </c>
      <c r="C4" s="40">
        <v>42955</v>
      </c>
      <c r="D4" s="5">
        <v>25</v>
      </c>
      <c r="E4" s="5">
        <v>5</v>
      </c>
      <c r="F4" s="5">
        <v>5</v>
      </c>
      <c r="G4" s="5">
        <f t="shared" ref="G4:G10" si="0">D4+E4</f>
        <v>30</v>
      </c>
      <c r="H4" s="33">
        <f t="shared" ref="H4:H10" si="1">IF(B4="B",E4*2000,IF(B4="A",E4*1000,E4*3000))</f>
        <v>5000</v>
      </c>
      <c r="I4" s="45">
        <f>RANK(G4,$G$4:$G$10)</f>
        <v>6</v>
      </c>
    </row>
    <row r="5" spans="1:9">
      <c r="A5" s="44" t="s">
        <v>12</v>
      </c>
      <c r="B5" s="5" t="s">
        <v>13</v>
      </c>
      <c r="C5" s="40">
        <v>41111</v>
      </c>
      <c r="D5" s="5">
        <v>15</v>
      </c>
      <c r="E5" s="5">
        <v>20</v>
      </c>
      <c r="F5" s="5">
        <v>3</v>
      </c>
      <c r="G5" s="5">
        <f t="shared" si="0"/>
        <v>35</v>
      </c>
      <c r="H5" s="33">
        <f t="shared" si="1"/>
        <v>40000</v>
      </c>
      <c r="I5" s="45">
        <f t="shared" ref="I5:I10" si="2">RANK(G5,$G$4:$G$10)</f>
        <v>4</v>
      </c>
    </row>
    <row r="6" spans="1:9">
      <c r="A6" s="44" t="s">
        <v>14</v>
      </c>
      <c r="B6" s="5" t="s">
        <v>13</v>
      </c>
      <c r="C6" s="40">
        <v>41518</v>
      </c>
      <c r="D6" s="5">
        <v>32</v>
      </c>
      <c r="E6" s="5">
        <v>9</v>
      </c>
      <c r="F6" s="5">
        <v>2</v>
      </c>
      <c r="G6" s="5">
        <f t="shared" si="0"/>
        <v>41</v>
      </c>
      <c r="H6" s="33">
        <f t="shared" si="1"/>
        <v>18000</v>
      </c>
      <c r="I6" s="45">
        <f t="shared" si="2"/>
        <v>3</v>
      </c>
    </row>
    <row r="7" spans="1:9">
      <c r="A7" s="44" t="s">
        <v>15</v>
      </c>
      <c r="B7" s="5" t="s">
        <v>11</v>
      </c>
      <c r="C7" s="40">
        <v>42248</v>
      </c>
      <c r="D7" s="5">
        <v>22</v>
      </c>
      <c r="E7" s="5">
        <v>25</v>
      </c>
      <c r="F7" s="5">
        <v>3</v>
      </c>
      <c r="G7" s="5">
        <f t="shared" si="0"/>
        <v>47</v>
      </c>
      <c r="H7" s="33">
        <f t="shared" si="1"/>
        <v>25000</v>
      </c>
      <c r="I7" s="45">
        <f t="shared" si="2"/>
        <v>1</v>
      </c>
    </row>
    <row r="8" spans="1:9">
      <c r="A8" s="44" t="s">
        <v>16</v>
      </c>
      <c r="B8" s="5" t="s">
        <v>13</v>
      </c>
      <c r="C8" s="40">
        <v>41884</v>
      </c>
      <c r="D8" s="5">
        <v>18</v>
      </c>
      <c r="E8" s="5">
        <v>5</v>
      </c>
      <c r="F8" s="5">
        <v>2</v>
      </c>
      <c r="G8" s="5">
        <f t="shared" si="0"/>
        <v>23</v>
      </c>
      <c r="H8" s="33">
        <f t="shared" si="1"/>
        <v>10000</v>
      </c>
      <c r="I8" s="45">
        <f t="shared" si="2"/>
        <v>7</v>
      </c>
    </row>
    <row r="9" spans="1:9">
      <c r="A9" s="44" t="s">
        <v>17</v>
      </c>
      <c r="B9" s="5" t="s">
        <v>18</v>
      </c>
      <c r="C9" s="40">
        <v>40604</v>
      </c>
      <c r="D9" s="5">
        <v>15</v>
      </c>
      <c r="E9" s="5">
        <v>18</v>
      </c>
      <c r="F9" s="5">
        <v>4</v>
      </c>
      <c r="G9" s="5">
        <f t="shared" si="0"/>
        <v>33</v>
      </c>
      <c r="H9" s="33">
        <f t="shared" si="1"/>
        <v>18000</v>
      </c>
      <c r="I9" s="45">
        <f t="shared" si="2"/>
        <v>5</v>
      </c>
    </row>
    <row r="10" spans="1:9">
      <c r="A10" s="44" t="s">
        <v>19</v>
      </c>
      <c r="B10" s="5" t="s">
        <v>20</v>
      </c>
      <c r="C10" s="40">
        <v>42410</v>
      </c>
      <c r="D10" s="5">
        <v>25</v>
      </c>
      <c r="E10" s="5">
        <v>19</v>
      </c>
      <c r="F10" s="5">
        <v>3</v>
      </c>
      <c r="G10" s="5">
        <f t="shared" si="0"/>
        <v>44</v>
      </c>
      <c r="H10" s="33">
        <f t="shared" si="1"/>
        <v>57000</v>
      </c>
      <c r="I10" s="45">
        <f t="shared" si="2"/>
        <v>2</v>
      </c>
    </row>
    <row r="11" spans="1:9" ht="17.5" thickBot="1">
      <c r="A11" s="57" t="s">
        <v>21</v>
      </c>
      <c r="B11" s="58"/>
      <c r="C11" s="58"/>
      <c r="D11" s="46">
        <f>SUM(D4:D10)</f>
        <v>152</v>
      </c>
      <c r="E11" s="46">
        <f>SUM(E4:E10)</f>
        <v>101</v>
      </c>
      <c r="F11" s="46">
        <f>SUM(F4:F10)</f>
        <v>22</v>
      </c>
      <c r="G11" s="46">
        <f>SUM(G4:G10)</f>
        <v>253</v>
      </c>
      <c r="H11" s="47">
        <f>SUM(H4:H10)</f>
        <v>173000</v>
      </c>
      <c r="I11" s="48"/>
    </row>
  </sheetData>
  <mergeCells count="2">
    <mergeCell ref="A1:I1"/>
    <mergeCell ref="A11:C11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1" max="7" width="9.4140625" customWidth="1"/>
  </cols>
  <sheetData>
    <row r="1" spans="1:7">
      <c r="A1" s="59" t="s">
        <v>22</v>
      </c>
      <c r="B1" s="59"/>
      <c r="C1" s="59"/>
      <c r="D1" s="59"/>
      <c r="E1" s="59"/>
      <c r="F1" s="59"/>
      <c r="G1" s="59"/>
    </row>
    <row r="2" spans="1:7">
      <c r="A2" s="4"/>
      <c r="B2" s="4"/>
      <c r="C2" s="4"/>
      <c r="D2" s="4"/>
      <c r="E2" s="4"/>
      <c r="F2" s="4"/>
      <c r="G2" s="4"/>
    </row>
    <row r="3" spans="1:7">
      <c r="A3" s="5" t="s">
        <v>23</v>
      </c>
      <c r="B3" s="5" t="s">
        <v>24</v>
      </c>
      <c r="C3" s="5" t="s">
        <v>25</v>
      </c>
      <c r="D3" s="5" t="s">
        <v>26</v>
      </c>
      <c r="E3" s="5" t="s">
        <v>27</v>
      </c>
      <c r="F3" s="5" t="s">
        <v>28</v>
      </c>
      <c r="G3" s="5" t="s">
        <v>29</v>
      </c>
    </row>
    <row r="4" spans="1:7">
      <c r="A4" s="6" t="s">
        <v>30</v>
      </c>
      <c r="B4" s="5" t="s">
        <v>31</v>
      </c>
      <c r="C4" s="7">
        <v>60</v>
      </c>
      <c r="D4" s="7">
        <v>75</v>
      </c>
      <c r="E4" s="7">
        <v>89</v>
      </c>
      <c r="F4" s="7">
        <f>SUM(C4:E4)</f>
        <v>224</v>
      </c>
      <c r="G4" s="8">
        <f>AVERAGE(C4:E4)</f>
        <v>74.666666666666671</v>
      </c>
    </row>
    <row r="5" spans="1:7">
      <c r="A5" s="6" t="s">
        <v>32</v>
      </c>
      <c r="B5" s="5" t="s">
        <v>33</v>
      </c>
      <c r="C5" s="7">
        <v>64</v>
      </c>
      <c r="D5" s="7">
        <v>63</v>
      </c>
      <c r="E5" s="7">
        <v>73</v>
      </c>
      <c r="F5" s="7">
        <f t="shared" ref="F5:F16" si="0">SUM(C5:E5)</f>
        <v>200</v>
      </c>
      <c r="G5" s="8">
        <f t="shared" ref="G5:G16" si="1">AVERAGE(C5:E5)</f>
        <v>66.666666666666671</v>
      </c>
    </row>
    <row r="6" spans="1:7">
      <c r="A6" s="6" t="s">
        <v>30</v>
      </c>
      <c r="B6" s="5" t="s">
        <v>34</v>
      </c>
      <c r="C6" s="7">
        <v>88</v>
      </c>
      <c r="D6" s="7">
        <v>65</v>
      </c>
      <c r="E6" s="7">
        <v>76</v>
      </c>
      <c r="F6" s="7">
        <f t="shared" si="0"/>
        <v>229</v>
      </c>
      <c r="G6" s="8">
        <f t="shared" si="1"/>
        <v>76.333333333333329</v>
      </c>
    </row>
    <row r="7" spans="1:7">
      <c r="A7" s="6" t="s">
        <v>35</v>
      </c>
      <c r="B7" s="5" t="s">
        <v>36</v>
      </c>
      <c r="C7" s="7">
        <v>96</v>
      </c>
      <c r="D7" s="7">
        <v>76</v>
      </c>
      <c r="E7" s="7">
        <v>85</v>
      </c>
      <c r="F7" s="7">
        <f t="shared" si="0"/>
        <v>257</v>
      </c>
      <c r="G7" s="8">
        <f t="shared" si="1"/>
        <v>85.666666666666671</v>
      </c>
    </row>
    <row r="8" spans="1:7">
      <c r="A8" s="6" t="s">
        <v>32</v>
      </c>
      <c r="B8" s="5" t="s">
        <v>37</v>
      </c>
      <c r="C8" s="7">
        <v>89</v>
      </c>
      <c r="D8" s="7">
        <v>84</v>
      </c>
      <c r="E8" s="7">
        <v>93</v>
      </c>
      <c r="F8" s="7">
        <f t="shared" si="0"/>
        <v>266</v>
      </c>
      <c r="G8" s="8">
        <f t="shared" si="1"/>
        <v>88.666666666666671</v>
      </c>
    </row>
    <row r="9" spans="1:7">
      <c r="A9" s="6" t="s">
        <v>35</v>
      </c>
      <c r="B9" s="5" t="s">
        <v>38</v>
      </c>
      <c r="C9" s="7">
        <v>67</v>
      </c>
      <c r="D9" s="7">
        <v>66</v>
      </c>
      <c r="E9" s="7">
        <v>68</v>
      </c>
      <c r="F9" s="7">
        <f t="shared" si="0"/>
        <v>201</v>
      </c>
      <c r="G9" s="8">
        <f t="shared" si="1"/>
        <v>67</v>
      </c>
    </row>
    <row r="10" spans="1:7">
      <c r="A10" s="6" t="s">
        <v>30</v>
      </c>
      <c r="B10" s="5" t="s">
        <v>39</v>
      </c>
      <c r="C10" s="7">
        <v>89</v>
      </c>
      <c r="D10" s="7">
        <v>95</v>
      </c>
      <c r="E10" s="7">
        <v>81</v>
      </c>
      <c r="F10" s="7">
        <f t="shared" si="0"/>
        <v>265</v>
      </c>
      <c r="G10" s="8">
        <f t="shared" si="1"/>
        <v>88.333333333333329</v>
      </c>
    </row>
    <row r="11" spans="1:7">
      <c r="A11" s="6" t="s">
        <v>32</v>
      </c>
      <c r="B11" s="5" t="s">
        <v>40</v>
      </c>
      <c r="C11" s="7">
        <v>74</v>
      </c>
      <c r="D11" s="7">
        <v>91</v>
      </c>
      <c r="E11" s="7">
        <v>69</v>
      </c>
      <c r="F11" s="7">
        <f t="shared" si="0"/>
        <v>234</v>
      </c>
      <c r="G11" s="8">
        <f t="shared" si="1"/>
        <v>78</v>
      </c>
    </row>
    <row r="12" spans="1:7">
      <c r="A12" s="9" t="s">
        <v>41</v>
      </c>
      <c r="B12" s="10" t="s">
        <v>42</v>
      </c>
      <c r="C12" s="11">
        <v>80</v>
      </c>
      <c r="D12" s="11">
        <v>85</v>
      </c>
      <c r="E12" s="11">
        <v>76</v>
      </c>
      <c r="F12" s="7">
        <f>SUM(C12:E12)</f>
        <v>241</v>
      </c>
      <c r="G12" s="8">
        <f>AVERAGE(C12:E12)</f>
        <v>80.333333333333329</v>
      </c>
    </row>
    <row r="13" spans="1:7">
      <c r="A13" s="9" t="s">
        <v>43</v>
      </c>
      <c r="B13" s="10" t="s">
        <v>44</v>
      </c>
      <c r="C13" s="11">
        <v>89</v>
      </c>
      <c r="D13" s="11">
        <v>91</v>
      </c>
      <c r="E13" s="11">
        <v>59</v>
      </c>
      <c r="F13" s="7">
        <f t="shared" si="0"/>
        <v>239</v>
      </c>
      <c r="G13" s="8">
        <f t="shared" si="1"/>
        <v>79.666666666666671</v>
      </c>
    </row>
    <row r="14" spans="1:7">
      <c r="A14" s="9" t="s">
        <v>45</v>
      </c>
      <c r="B14" s="10" t="s">
        <v>46</v>
      </c>
      <c r="C14" s="11">
        <v>67</v>
      </c>
      <c r="D14" s="11">
        <v>67</v>
      </c>
      <c r="E14" s="11">
        <v>70</v>
      </c>
      <c r="F14" s="7">
        <f t="shared" si="0"/>
        <v>204</v>
      </c>
      <c r="G14" s="8">
        <f t="shared" si="1"/>
        <v>68</v>
      </c>
    </row>
    <row r="15" spans="1:7">
      <c r="A15" s="9" t="s">
        <v>41</v>
      </c>
      <c r="B15" s="10" t="s">
        <v>47</v>
      </c>
      <c r="C15" s="11">
        <v>89</v>
      </c>
      <c r="D15" s="11">
        <v>78</v>
      </c>
      <c r="E15" s="11">
        <v>69</v>
      </c>
      <c r="F15" s="7">
        <f t="shared" si="0"/>
        <v>236</v>
      </c>
      <c r="G15" s="8">
        <f t="shared" si="1"/>
        <v>78.666666666666671</v>
      </c>
    </row>
    <row r="16" spans="1:7">
      <c r="A16" s="9" t="s">
        <v>48</v>
      </c>
      <c r="B16" s="10" t="s">
        <v>49</v>
      </c>
      <c r="C16" s="11">
        <v>81</v>
      </c>
      <c r="D16" s="11">
        <v>94</v>
      </c>
      <c r="E16" s="11">
        <v>79</v>
      </c>
      <c r="F16" s="7">
        <f t="shared" si="0"/>
        <v>254</v>
      </c>
      <c r="G16" s="8">
        <f t="shared" si="1"/>
        <v>84.666666666666671</v>
      </c>
    </row>
  </sheetData>
  <mergeCells count="1">
    <mergeCell ref="A1:G1"/>
  </mergeCells>
  <phoneticPr fontId="1" type="noConversion"/>
  <conditionalFormatting sqref="F4:F16">
    <cfRule type="cellIs" dxfId="1" priority="2" operator="greaterThan">
      <formula>240</formula>
    </cfRule>
  </conditionalFormatting>
  <conditionalFormatting sqref="C4:E16">
    <cfRule type="aboveAverage" dxfId="0" priority="1" aboveAverage="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/>
  </sheetViews>
  <sheetFormatPr defaultRowHeight="17"/>
  <cols>
    <col min="1" max="1" width="9.9140625" customWidth="1"/>
    <col min="2" max="3" width="10.25" customWidth="1"/>
    <col min="4" max="4" width="10.5" customWidth="1"/>
    <col min="5" max="5" width="10.4140625" bestFit="1" customWidth="1"/>
    <col min="6" max="6" width="9.5" customWidth="1"/>
    <col min="7" max="11" width="10.08203125" customWidth="1"/>
    <col min="12" max="12" width="12.6640625" customWidth="1"/>
  </cols>
  <sheetData>
    <row r="1" spans="1:13">
      <c r="A1" s="4" t="s">
        <v>50</v>
      </c>
      <c r="B1" s="12" t="s">
        <v>51</v>
      </c>
      <c r="C1" s="12"/>
      <c r="D1" s="12"/>
      <c r="E1" s="12"/>
      <c r="F1" s="13" t="s">
        <v>52</v>
      </c>
      <c r="G1" s="61" t="s">
        <v>53</v>
      </c>
      <c r="H1" s="61"/>
      <c r="I1" s="61"/>
      <c r="J1" s="61"/>
      <c r="K1" s="1"/>
      <c r="L1" s="1"/>
      <c r="M1" s="1"/>
    </row>
    <row r="2" spans="1:13">
      <c r="A2" s="14" t="s">
        <v>54</v>
      </c>
      <c r="B2" s="14" t="s">
        <v>55</v>
      </c>
      <c r="C2" s="14" t="s">
        <v>56</v>
      </c>
      <c r="D2" s="27" t="s">
        <v>57</v>
      </c>
      <c r="E2" s="1"/>
      <c r="F2" s="5" t="s">
        <v>58</v>
      </c>
      <c r="G2" s="14" t="s">
        <v>59</v>
      </c>
      <c r="H2" s="14" t="s">
        <v>60</v>
      </c>
      <c r="I2" s="14" t="s">
        <v>61</v>
      </c>
      <c r="J2" s="14" t="s">
        <v>62</v>
      </c>
      <c r="K2" s="27" t="s">
        <v>63</v>
      </c>
      <c r="L2" s="1"/>
      <c r="M2" s="1"/>
    </row>
    <row r="3" spans="1:13">
      <c r="A3" s="5" t="s">
        <v>64</v>
      </c>
      <c r="B3" s="5" t="s">
        <v>65</v>
      </c>
      <c r="C3" s="5">
        <v>82.5</v>
      </c>
      <c r="D3" s="21" t="str">
        <f>IFERROR(CHOOSE(_xlfn.RANK.EQ(C3,$C$3:$C$11),"1등","2등","3등"),"")</f>
        <v/>
      </c>
      <c r="E3" s="1"/>
      <c r="F3" s="5">
        <v>2018001</v>
      </c>
      <c r="G3" s="5" t="s">
        <v>66</v>
      </c>
      <c r="H3" s="5">
        <v>77</v>
      </c>
      <c r="I3" s="15">
        <v>86</v>
      </c>
      <c r="J3" s="5">
        <v>10</v>
      </c>
      <c r="K3" s="14" t="str">
        <f t="shared" ref="K3:K11" si="0">IF(AND(OR(H3&gt;=70,I3&gt;=70),J3&gt;=7),"이수","")</f>
        <v>이수</v>
      </c>
      <c r="L3" s="1"/>
      <c r="M3" s="1"/>
    </row>
    <row r="4" spans="1:13">
      <c r="A4" s="5" t="s">
        <v>67</v>
      </c>
      <c r="B4" s="5" t="s">
        <v>68</v>
      </c>
      <c r="C4" s="5">
        <v>56.7</v>
      </c>
      <c r="D4" s="55" t="str">
        <f t="shared" ref="D4:D11" si="1">IFERROR(CHOOSE(_xlfn.RANK.EQ(C4,$C$3:$C$11),"1등","2등","3등"),"")</f>
        <v/>
      </c>
      <c r="E4" s="3"/>
      <c r="F4" s="5">
        <v>2018002</v>
      </c>
      <c r="G4" s="5" t="s">
        <v>69</v>
      </c>
      <c r="H4" s="5">
        <v>56</v>
      </c>
      <c r="I4" s="15">
        <v>100</v>
      </c>
      <c r="J4" s="5">
        <v>5</v>
      </c>
      <c r="K4" s="14" t="str">
        <f t="shared" si="0"/>
        <v/>
      </c>
      <c r="L4" s="1"/>
      <c r="M4" s="1"/>
    </row>
    <row r="5" spans="1:13">
      <c r="A5" s="5" t="s">
        <v>70</v>
      </c>
      <c r="B5" s="5" t="s">
        <v>71</v>
      </c>
      <c r="C5" s="5">
        <v>98.5</v>
      </c>
      <c r="D5" s="55" t="str">
        <f t="shared" si="1"/>
        <v>1등</v>
      </c>
      <c r="E5" s="3"/>
      <c r="F5" s="5">
        <v>2018003</v>
      </c>
      <c r="G5" s="5" t="s">
        <v>72</v>
      </c>
      <c r="H5" s="5">
        <v>76</v>
      </c>
      <c r="I5" s="15">
        <v>84</v>
      </c>
      <c r="J5" s="5">
        <v>10</v>
      </c>
      <c r="K5" s="14" t="str">
        <f t="shared" si="0"/>
        <v>이수</v>
      </c>
      <c r="L5" s="1"/>
      <c r="M5" s="1"/>
    </row>
    <row r="6" spans="1:13">
      <c r="A6" s="5" t="s">
        <v>73</v>
      </c>
      <c r="B6" s="5" t="s">
        <v>65</v>
      </c>
      <c r="C6" s="5">
        <v>92.4</v>
      </c>
      <c r="D6" s="55" t="str">
        <f t="shared" si="1"/>
        <v>3등</v>
      </c>
      <c r="E6" s="3"/>
      <c r="F6" s="5">
        <v>2018004</v>
      </c>
      <c r="G6" s="5" t="s">
        <v>74</v>
      </c>
      <c r="H6" s="5">
        <v>56</v>
      </c>
      <c r="I6" s="15">
        <v>78</v>
      </c>
      <c r="J6" s="5">
        <v>8</v>
      </c>
      <c r="K6" s="14" t="str">
        <f t="shared" si="0"/>
        <v>이수</v>
      </c>
      <c r="L6" s="1"/>
      <c r="M6" s="1"/>
    </row>
    <row r="7" spans="1:13">
      <c r="A7" s="5" t="s">
        <v>75</v>
      </c>
      <c r="B7" s="5" t="s">
        <v>76</v>
      </c>
      <c r="C7" s="5">
        <v>86.3</v>
      </c>
      <c r="D7" s="55" t="str">
        <f t="shared" si="1"/>
        <v/>
      </c>
      <c r="E7" s="3"/>
      <c r="F7" s="5">
        <v>2018005</v>
      </c>
      <c r="G7" s="5" t="s">
        <v>77</v>
      </c>
      <c r="H7" s="5">
        <v>88</v>
      </c>
      <c r="I7" s="15">
        <v>96</v>
      </c>
      <c r="J7" s="5">
        <v>6</v>
      </c>
      <c r="K7" s="14" t="str">
        <f t="shared" si="0"/>
        <v/>
      </c>
      <c r="L7" s="1"/>
      <c r="M7" s="1"/>
    </row>
    <row r="8" spans="1:13">
      <c r="A8" s="5" t="s">
        <v>78</v>
      </c>
      <c r="B8" s="5" t="s">
        <v>79</v>
      </c>
      <c r="C8" s="5">
        <v>66.7</v>
      </c>
      <c r="D8" s="55" t="str">
        <f t="shared" si="1"/>
        <v/>
      </c>
      <c r="E8" s="3"/>
      <c r="F8" s="5">
        <v>2018006</v>
      </c>
      <c r="G8" s="5" t="s">
        <v>80</v>
      </c>
      <c r="H8" s="5">
        <v>78</v>
      </c>
      <c r="I8" s="15">
        <v>56</v>
      </c>
      <c r="J8" s="5">
        <v>7</v>
      </c>
      <c r="K8" s="14" t="str">
        <f t="shared" si="0"/>
        <v>이수</v>
      </c>
      <c r="L8" s="1"/>
      <c r="M8" s="1"/>
    </row>
    <row r="9" spans="1:13">
      <c r="A9" s="5" t="s">
        <v>81</v>
      </c>
      <c r="B9" s="5" t="s">
        <v>76</v>
      </c>
      <c r="C9" s="5">
        <v>43.6</v>
      </c>
      <c r="D9" s="55" t="str">
        <f t="shared" si="1"/>
        <v/>
      </c>
      <c r="E9" s="3"/>
      <c r="F9" s="5">
        <v>2018007</v>
      </c>
      <c r="G9" s="5" t="s">
        <v>82</v>
      </c>
      <c r="H9" s="5">
        <v>67</v>
      </c>
      <c r="I9" s="15">
        <v>78</v>
      </c>
      <c r="J9" s="5">
        <v>5</v>
      </c>
      <c r="K9" s="14" t="str">
        <f t="shared" si="0"/>
        <v/>
      </c>
      <c r="L9" s="1"/>
      <c r="M9" s="1"/>
    </row>
    <row r="10" spans="1:13">
      <c r="A10" s="5" t="s">
        <v>83</v>
      </c>
      <c r="B10" s="5" t="s">
        <v>84</v>
      </c>
      <c r="C10" s="5">
        <v>97.2</v>
      </c>
      <c r="D10" s="55" t="str">
        <f t="shared" si="1"/>
        <v>2등</v>
      </c>
      <c r="E10" s="3"/>
      <c r="F10" s="5">
        <v>2018008</v>
      </c>
      <c r="G10" s="5" t="s">
        <v>85</v>
      </c>
      <c r="H10" s="5">
        <v>100</v>
      </c>
      <c r="I10" s="15">
        <v>86</v>
      </c>
      <c r="J10" s="5">
        <v>10</v>
      </c>
      <c r="K10" s="14" t="str">
        <f t="shared" si="0"/>
        <v>이수</v>
      </c>
      <c r="L10" s="1"/>
      <c r="M10" s="1"/>
    </row>
    <row r="11" spans="1:13">
      <c r="A11" s="5" t="s">
        <v>86</v>
      </c>
      <c r="B11" s="5" t="s">
        <v>76</v>
      </c>
      <c r="C11" s="5">
        <v>78.900000000000006</v>
      </c>
      <c r="D11" s="55" t="str">
        <f t="shared" si="1"/>
        <v/>
      </c>
      <c r="E11" s="3"/>
      <c r="F11" s="5">
        <v>2018009</v>
      </c>
      <c r="G11" s="5" t="s">
        <v>87</v>
      </c>
      <c r="H11" s="5">
        <v>42</v>
      </c>
      <c r="I11" s="15">
        <v>56</v>
      </c>
      <c r="J11" s="5">
        <v>9</v>
      </c>
      <c r="K11" s="14" t="str">
        <f t="shared" si="0"/>
        <v/>
      </c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3" t="s">
        <v>88</v>
      </c>
      <c r="B13" s="16" t="s">
        <v>89</v>
      </c>
      <c r="C13" s="16"/>
      <c r="D13" s="16"/>
      <c r="E13" s="17"/>
      <c r="F13" s="1"/>
      <c r="G13" s="4" t="s">
        <v>90</v>
      </c>
      <c r="H13" s="62" t="s">
        <v>91</v>
      </c>
      <c r="I13" s="62"/>
      <c r="J13" s="62"/>
      <c r="K13" s="62"/>
      <c r="L13" s="1"/>
      <c r="M13" s="1"/>
    </row>
    <row r="14" spans="1:13">
      <c r="A14" s="14" t="s">
        <v>92</v>
      </c>
      <c r="B14" s="14" t="s">
        <v>93</v>
      </c>
      <c r="C14" s="14" t="s">
        <v>94</v>
      </c>
      <c r="D14" s="14" t="s">
        <v>95</v>
      </c>
      <c r="E14" s="10" t="s">
        <v>96</v>
      </c>
      <c r="F14" s="1"/>
      <c r="G14" s="14" t="s">
        <v>97</v>
      </c>
      <c r="H14" s="14" t="s">
        <v>98</v>
      </c>
      <c r="I14" s="14" t="s">
        <v>99</v>
      </c>
      <c r="J14" s="14" t="s">
        <v>100</v>
      </c>
      <c r="K14" s="14" t="s">
        <v>101</v>
      </c>
      <c r="L14" s="14" t="s">
        <v>102</v>
      </c>
      <c r="M14" s="1"/>
    </row>
    <row r="15" spans="1:13">
      <c r="A15" s="18" t="s">
        <v>103</v>
      </c>
      <c r="B15" s="14" t="s">
        <v>104</v>
      </c>
      <c r="C15" s="5" t="s">
        <v>105</v>
      </c>
      <c r="D15" s="5"/>
      <c r="E15" s="10"/>
      <c r="F15" s="1"/>
      <c r="G15" s="14" t="s">
        <v>106</v>
      </c>
      <c r="H15" s="14"/>
      <c r="I15" s="19">
        <v>156700</v>
      </c>
      <c r="J15" s="19">
        <f t="shared" ref="J15:J21" si="2">I15*30%</f>
        <v>47010</v>
      </c>
      <c r="K15" s="19">
        <v>56</v>
      </c>
      <c r="L15" s="19">
        <f>(I15-J15)*K15</f>
        <v>6142640</v>
      </c>
      <c r="M15" s="1"/>
    </row>
    <row r="16" spans="1:13">
      <c r="A16" s="14" t="s">
        <v>107</v>
      </c>
      <c r="B16" s="14" t="s">
        <v>108</v>
      </c>
      <c r="C16" s="5"/>
      <c r="D16" s="5" t="s">
        <v>109</v>
      </c>
      <c r="E16" s="10"/>
      <c r="F16" s="1"/>
      <c r="G16" s="14" t="s">
        <v>110</v>
      </c>
      <c r="H16" s="14" t="s">
        <v>111</v>
      </c>
      <c r="I16" s="19">
        <v>65000</v>
      </c>
      <c r="J16" s="19">
        <f t="shared" si="2"/>
        <v>19500</v>
      </c>
      <c r="K16" s="19">
        <v>45</v>
      </c>
      <c r="L16" s="19">
        <f t="shared" ref="L16:L21" si="3">(I16-J16)*K16</f>
        <v>2047500</v>
      </c>
      <c r="M16" s="1"/>
    </row>
    <row r="17" spans="1:13">
      <c r="A17" s="14" t="s">
        <v>112</v>
      </c>
      <c r="B17" s="14" t="s">
        <v>113</v>
      </c>
      <c r="C17" s="5"/>
      <c r="D17" s="5"/>
      <c r="E17" s="5" t="s">
        <v>109</v>
      </c>
      <c r="F17" s="1"/>
      <c r="G17" s="14" t="s">
        <v>114</v>
      </c>
      <c r="H17" s="14"/>
      <c r="I17" s="19">
        <v>176500</v>
      </c>
      <c r="J17" s="19">
        <f t="shared" si="2"/>
        <v>52950</v>
      </c>
      <c r="K17" s="19">
        <v>60</v>
      </c>
      <c r="L17" s="19">
        <f t="shared" si="3"/>
        <v>7413000</v>
      </c>
      <c r="M17" s="1"/>
    </row>
    <row r="18" spans="1:13">
      <c r="A18" s="14" t="s">
        <v>115</v>
      </c>
      <c r="B18" s="14" t="s">
        <v>116</v>
      </c>
      <c r="C18" s="5" t="s">
        <v>109</v>
      </c>
      <c r="D18" s="5"/>
      <c r="E18" s="10"/>
      <c r="F18" s="1"/>
      <c r="G18" s="14" t="s">
        <v>117</v>
      </c>
      <c r="H18" s="14" t="s">
        <v>111</v>
      </c>
      <c r="I18" s="19">
        <v>234000</v>
      </c>
      <c r="J18" s="19">
        <f t="shared" si="2"/>
        <v>70200</v>
      </c>
      <c r="K18" s="19">
        <v>40</v>
      </c>
      <c r="L18" s="19">
        <f t="shared" si="3"/>
        <v>6552000</v>
      </c>
      <c r="M18" s="1"/>
    </row>
    <row r="19" spans="1:13">
      <c r="A19" s="14" t="s">
        <v>118</v>
      </c>
      <c r="B19" s="14" t="s">
        <v>104</v>
      </c>
      <c r="C19" s="5"/>
      <c r="D19" s="5" t="s">
        <v>105</v>
      </c>
      <c r="E19" s="10"/>
      <c r="F19" s="1"/>
      <c r="G19" s="14" t="s">
        <v>119</v>
      </c>
      <c r="H19" s="14"/>
      <c r="I19" s="19">
        <v>132500</v>
      </c>
      <c r="J19" s="19">
        <f t="shared" si="2"/>
        <v>39750</v>
      </c>
      <c r="K19" s="19">
        <v>50</v>
      </c>
      <c r="L19" s="19">
        <f t="shared" si="3"/>
        <v>4637500</v>
      </c>
      <c r="M19" s="1"/>
    </row>
    <row r="20" spans="1:13">
      <c r="A20" s="5" t="s">
        <v>120</v>
      </c>
      <c r="B20" s="5" t="s">
        <v>121</v>
      </c>
      <c r="C20" s="5"/>
      <c r="D20" s="5"/>
      <c r="E20" s="5" t="s">
        <v>122</v>
      </c>
      <c r="F20" s="1"/>
      <c r="G20" s="14" t="s">
        <v>123</v>
      </c>
      <c r="H20" s="14" t="s">
        <v>124</v>
      </c>
      <c r="I20" s="19">
        <v>89500</v>
      </c>
      <c r="J20" s="19">
        <f t="shared" si="2"/>
        <v>26850</v>
      </c>
      <c r="K20" s="19">
        <v>45</v>
      </c>
      <c r="L20" s="19">
        <f t="shared" si="3"/>
        <v>2819250</v>
      </c>
      <c r="M20" s="1"/>
    </row>
    <row r="21" spans="1:13">
      <c r="A21" s="5" t="s">
        <v>125</v>
      </c>
      <c r="B21" s="5" t="s">
        <v>116</v>
      </c>
      <c r="C21" s="5" t="s">
        <v>105</v>
      </c>
      <c r="D21" s="5"/>
      <c r="E21" s="10"/>
      <c r="F21" s="1"/>
      <c r="G21" s="5" t="s">
        <v>126</v>
      </c>
      <c r="H21" s="5"/>
      <c r="I21" s="19">
        <v>23400</v>
      </c>
      <c r="J21" s="19">
        <f t="shared" si="2"/>
        <v>7020</v>
      </c>
      <c r="K21" s="19">
        <v>24</v>
      </c>
      <c r="L21" s="19">
        <f t="shared" si="3"/>
        <v>393120</v>
      </c>
      <c r="M21" s="1"/>
    </row>
    <row r="22" spans="1:13">
      <c r="A22" s="5" t="s">
        <v>127</v>
      </c>
      <c r="B22" s="5" t="s">
        <v>121</v>
      </c>
      <c r="C22" s="5"/>
      <c r="D22" s="5" t="s">
        <v>105</v>
      </c>
      <c r="E22" s="10"/>
      <c r="F22" s="1"/>
      <c r="G22" s="63" t="s">
        <v>128</v>
      </c>
      <c r="H22" s="64"/>
      <c r="I22" s="64"/>
      <c r="J22" s="64"/>
      <c r="K22" s="65"/>
      <c r="L22" s="20">
        <f>ROUND(AVERAGEIFS(L15:L21,H15:H21,"&lt;&gt;할인",K15:K21,"&gt;=40"),-3)</f>
        <v>6064000</v>
      </c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4" t="s">
        <v>93</v>
      </c>
      <c r="B24" s="1"/>
      <c r="C24" s="66" t="s">
        <v>129</v>
      </c>
      <c r="D24" s="66"/>
      <c r="E24" s="66"/>
      <c r="F24" s="1"/>
      <c r="G24" s="1"/>
      <c r="H24" s="1"/>
      <c r="I24" s="1"/>
      <c r="J24" s="1"/>
      <c r="K24" s="1"/>
      <c r="L24" s="1"/>
      <c r="M24" s="1"/>
    </row>
    <row r="25" spans="1:13">
      <c r="A25" s="14" t="s">
        <v>104</v>
      </c>
      <c r="B25" s="1"/>
      <c r="C25" s="67">
        <f>DCOUNTA(A14:E22,D14,A24:A25)</f>
        <v>2</v>
      </c>
      <c r="D25" s="67"/>
      <c r="E25" s="67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 t="s">
        <v>130</v>
      </c>
      <c r="B27" s="22" t="s">
        <v>131</v>
      </c>
      <c r="C27" s="1"/>
      <c r="D27" s="1"/>
      <c r="E27" s="60" t="s">
        <v>132</v>
      </c>
      <c r="F27" s="60"/>
      <c r="G27" s="60"/>
      <c r="H27" s="60"/>
      <c r="I27" s="60"/>
      <c r="J27" s="1"/>
      <c r="K27" s="1"/>
      <c r="L27" s="1"/>
      <c r="M27" s="1"/>
    </row>
    <row r="28" spans="1:13">
      <c r="A28" s="23" t="s">
        <v>59</v>
      </c>
      <c r="B28" s="23" t="s">
        <v>133</v>
      </c>
      <c r="C28" s="28" t="s">
        <v>134</v>
      </c>
      <c r="D28" s="1"/>
      <c r="E28" s="23" t="s">
        <v>135</v>
      </c>
      <c r="F28" s="10">
        <v>1</v>
      </c>
      <c r="G28" s="10">
        <v>2</v>
      </c>
      <c r="H28" s="10">
        <v>4</v>
      </c>
      <c r="I28" s="10">
        <v>6</v>
      </c>
      <c r="J28" s="1"/>
      <c r="K28" s="1"/>
      <c r="L28" s="1"/>
      <c r="M28" s="1"/>
    </row>
    <row r="29" spans="1:13">
      <c r="A29" s="24" t="s">
        <v>136</v>
      </c>
      <c r="B29" s="10">
        <v>5</v>
      </c>
      <c r="C29" s="20">
        <f>B29*50000*(1-HLOOKUP(B29,$F$28:$I$29,2))+MID(A29,5,1)*5000</f>
        <v>245000</v>
      </c>
      <c r="D29" s="1"/>
      <c r="E29" s="25" t="s">
        <v>137</v>
      </c>
      <c r="F29" s="26">
        <v>0</v>
      </c>
      <c r="G29" s="26">
        <v>0.05</v>
      </c>
      <c r="H29" s="26">
        <v>0.1</v>
      </c>
      <c r="I29" s="26">
        <v>0.15</v>
      </c>
      <c r="J29" s="1"/>
      <c r="K29" s="1"/>
      <c r="L29" s="1"/>
      <c r="M29" s="1"/>
    </row>
    <row r="30" spans="1:13">
      <c r="A30" s="24" t="s">
        <v>138</v>
      </c>
      <c r="B30" s="10">
        <v>3</v>
      </c>
      <c r="C30" s="20">
        <f t="shared" ref="C30:C36" si="4">B30*50000*(1-HLOOKUP(B30,$F$28:$I$29,2))+MID(A30,5,1)*5000</f>
        <v>152500</v>
      </c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24" t="s">
        <v>139</v>
      </c>
      <c r="B31" s="10">
        <v>1</v>
      </c>
      <c r="C31" s="20">
        <f t="shared" si="4"/>
        <v>55000</v>
      </c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24" t="s">
        <v>140</v>
      </c>
      <c r="B32" s="10">
        <v>2</v>
      </c>
      <c r="C32" s="20">
        <f t="shared" si="4"/>
        <v>100000</v>
      </c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24" t="s">
        <v>141</v>
      </c>
      <c r="B33" s="10">
        <v>4</v>
      </c>
      <c r="C33" s="20">
        <f t="shared" si="4"/>
        <v>195000</v>
      </c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24" t="s">
        <v>142</v>
      </c>
      <c r="B34" s="10">
        <v>6</v>
      </c>
      <c r="C34" s="20">
        <f t="shared" si="4"/>
        <v>275000</v>
      </c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24" t="s">
        <v>143</v>
      </c>
      <c r="B35" s="10">
        <v>4</v>
      </c>
      <c r="C35" s="20">
        <f t="shared" si="4"/>
        <v>190000</v>
      </c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24" t="s">
        <v>144</v>
      </c>
      <c r="B36" s="10">
        <v>2</v>
      </c>
      <c r="C36" s="20">
        <f t="shared" si="4"/>
        <v>105000</v>
      </c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6">
    <mergeCell ref="E27:I27"/>
    <mergeCell ref="G1:J1"/>
    <mergeCell ref="H13:K13"/>
    <mergeCell ref="G22:K22"/>
    <mergeCell ref="C24:E24"/>
    <mergeCell ref="C25:E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/>
  </sheetViews>
  <sheetFormatPr defaultRowHeight="17" outlineLevelRow="3"/>
  <cols>
    <col min="1" max="1" width="11.33203125" customWidth="1"/>
    <col min="2" max="2" width="11.25" bestFit="1" customWidth="1"/>
    <col min="3" max="6" width="9.9140625" customWidth="1"/>
  </cols>
  <sheetData>
    <row r="1" spans="1:6">
      <c r="A1" s="68" t="s">
        <v>145</v>
      </c>
      <c r="B1" s="68"/>
      <c r="C1" s="68"/>
      <c r="D1" s="68"/>
      <c r="E1" s="68"/>
      <c r="F1" s="68"/>
    </row>
    <row r="2" spans="1:6">
      <c r="A2" s="4"/>
      <c r="B2" s="4"/>
      <c r="C2" s="4"/>
      <c r="D2" s="4"/>
      <c r="E2" s="4"/>
      <c r="F2" s="4"/>
    </row>
    <row r="3" spans="1:6">
      <c r="A3" s="14" t="s">
        <v>146</v>
      </c>
      <c r="B3" s="14" t="s">
        <v>147</v>
      </c>
      <c r="C3" s="14" t="s">
        <v>148</v>
      </c>
      <c r="D3" s="14" t="s">
        <v>149</v>
      </c>
      <c r="E3" s="14" t="s">
        <v>150</v>
      </c>
      <c r="F3" s="14" t="s">
        <v>151</v>
      </c>
    </row>
    <row r="4" spans="1:6" outlineLevel="3">
      <c r="A4" s="29" t="s">
        <v>158</v>
      </c>
      <c r="B4" s="14" t="s">
        <v>159</v>
      </c>
      <c r="C4" s="30">
        <v>300</v>
      </c>
      <c r="D4" s="30">
        <v>300</v>
      </c>
      <c r="E4" s="30">
        <v>0</v>
      </c>
      <c r="F4" s="31">
        <v>0</v>
      </c>
    </row>
    <row r="5" spans="1:6" outlineLevel="3">
      <c r="A5" s="29" t="s">
        <v>158</v>
      </c>
      <c r="B5" s="14" t="s">
        <v>159</v>
      </c>
      <c r="C5" s="30">
        <v>200</v>
      </c>
      <c r="D5" s="30">
        <v>170</v>
      </c>
      <c r="E5" s="30">
        <v>30</v>
      </c>
      <c r="F5" s="31">
        <v>0.15</v>
      </c>
    </row>
    <row r="6" spans="1:6" outlineLevel="2">
      <c r="A6" s="29"/>
      <c r="B6" s="49" t="s">
        <v>272</v>
      </c>
      <c r="C6" s="30"/>
      <c r="D6" s="30"/>
      <c r="E6" s="30">
        <f>SUBTOTAL(4,E4:E5)</f>
        <v>30</v>
      </c>
      <c r="F6" s="31"/>
    </row>
    <row r="7" spans="1:6" outlineLevel="1">
      <c r="A7" s="29"/>
      <c r="B7" s="49" t="s">
        <v>266</v>
      </c>
      <c r="C7" s="30">
        <f>SUBTOTAL(9,C4:C5)</f>
        <v>500</v>
      </c>
      <c r="D7" s="30">
        <f>SUBTOTAL(9,D4:D5)</f>
        <v>470</v>
      </c>
      <c r="E7" s="30"/>
      <c r="F7" s="31"/>
    </row>
    <row r="8" spans="1:6" outlineLevel="3">
      <c r="A8" s="29" t="s">
        <v>156</v>
      </c>
      <c r="B8" s="14" t="s">
        <v>157</v>
      </c>
      <c r="C8" s="30">
        <v>300</v>
      </c>
      <c r="D8" s="30">
        <v>280</v>
      </c>
      <c r="E8" s="30">
        <v>20</v>
      </c>
      <c r="F8" s="31">
        <v>6.6667000000000004E-2</v>
      </c>
    </row>
    <row r="9" spans="1:6" outlineLevel="3">
      <c r="A9" s="29" t="s">
        <v>163</v>
      </c>
      <c r="B9" s="14" t="s">
        <v>157</v>
      </c>
      <c r="C9" s="30">
        <v>200</v>
      </c>
      <c r="D9" s="30">
        <v>175</v>
      </c>
      <c r="E9" s="30">
        <v>25</v>
      </c>
      <c r="F9" s="31">
        <v>0.125</v>
      </c>
    </row>
    <row r="10" spans="1:6" outlineLevel="2">
      <c r="A10" s="29"/>
      <c r="B10" s="49" t="s">
        <v>273</v>
      </c>
      <c r="C10" s="30"/>
      <c r="D10" s="30"/>
      <c r="E10" s="30">
        <f>SUBTOTAL(4,E8:E9)</f>
        <v>25</v>
      </c>
      <c r="F10" s="31"/>
    </row>
    <row r="11" spans="1:6" outlineLevel="1">
      <c r="A11" s="29"/>
      <c r="B11" s="49" t="s">
        <v>267</v>
      </c>
      <c r="C11" s="30">
        <f>SUBTOTAL(9,C8:C9)</f>
        <v>500</v>
      </c>
      <c r="D11" s="30">
        <f>SUBTOTAL(9,D8:D9)</f>
        <v>455</v>
      </c>
      <c r="E11" s="30"/>
      <c r="F11" s="31"/>
    </row>
    <row r="12" spans="1:6" outlineLevel="3">
      <c r="A12" s="29" t="s">
        <v>160</v>
      </c>
      <c r="B12" s="14" t="s">
        <v>161</v>
      </c>
      <c r="C12" s="30">
        <v>250</v>
      </c>
      <c r="D12" s="30">
        <v>230</v>
      </c>
      <c r="E12" s="30">
        <v>20</v>
      </c>
      <c r="F12" s="31">
        <v>0.08</v>
      </c>
    </row>
    <row r="13" spans="1:6" outlineLevel="3">
      <c r="A13" s="29" t="s">
        <v>160</v>
      </c>
      <c r="B13" s="14" t="s">
        <v>161</v>
      </c>
      <c r="C13" s="30">
        <v>150</v>
      </c>
      <c r="D13" s="30">
        <v>135</v>
      </c>
      <c r="E13" s="30">
        <v>15</v>
      </c>
      <c r="F13" s="31">
        <v>0.1</v>
      </c>
    </row>
    <row r="14" spans="1:6" outlineLevel="2">
      <c r="A14" s="29"/>
      <c r="B14" s="49" t="s">
        <v>274</v>
      </c>
      <c r="C14" s="30"/>
      <c r="D14" s="30"/>
      <c r="E14" s="30">
        <f>SUBTOTAL(4,E12:E13)</f>
        <v>20</v>
      </c>
      <c r="F14" s="31"/>
    </row>
    <row r="15" spans="1:6" outlineLevel="1">
      <c r="A15" s="29"/>
      <c r="B15" s="49" t="s">
        <v>268</v>
      </c>
      <c r="C15" s="30">
        <f>SUBTOTAL(9,C12:C13)</f>
        <v>400</v>
      </c>
      <c r="D15" s="30">
        <f>SUBTOTAL(9,D12:D13)</f>
        <v>365</v>
      </c>
      <c r="E15" s="30"/>
      <c r="F15" s="31"/>
    </row>
    <row r="16" spans="1:6" outlineLevel="3">
      <c r="A16" s="29" t="s">
        <v>154</v>
      </c>
      <c r="B16" s="14" t="s">
        <v>155</v>
      </c>
      <c r="C16" s="30">
        <v>350</v>
      </c>
      <c r="D16" s="30">
        <v>320</v>
      </c>
      <c r="E16" s="30">
        <v>30</v>
      </c>
      <c r="F16" s="31">
        <v>8.5713999999999999E-2</v>
      </c>
    </row>
    <row r="17" spans="1:6" outlineLevel="3">
      <c r="A17" s="29" t="s">
        <v>154</v>
      </c>
      <c r="B17" s="14" t="s">
        <v>162</v>
      </c>
      <c r="C17" s="30">
        <v>250</v>
      </c>
      <c r="D17" s="30">
        <v>200</v>
      </c>
      <c r="E17" s="30">
        <v>50</v>
      </c>
      <c r="F17" s="31">
        <v>0.2</v>
      </c>
    </row>
    <row r="18" spans="1:6" outlineLevel="2">
      <c r="A18" s="29"/>
      <c r="B18" s="49" t="s">
        <v>275</v>
      </c>
      <c r="C18" s="30"/>
      <c r="D18" s="30"/>
      <c r="E18" s="30">
        <f>SUBTOTAL(4,E16:E17)</f>
        <v>50</v>
      </c>
      <c r="F18" s="31"/>
    </row>
    <row r="19" spans="1:6" outlineLevel="1">
      <c r="A19" s="29"/>
      <c r="B19" s="49" t="s">
        <v>269</v>
      </c>
      <c r="C19" s="30">
        <f>SUBTOTAL(9,C16:C17)</f>
        <v>600</v>
      </c>
      <c r="D19" s="30">
        <f>SUBTOTAL(9,D16:D17)</f>
        <v>520</v>
      </c>
      <c r="E19" s="30"/>
      <c r="F19" s="31"/>
    </row>
    <row r="20" spans="1:6" outlineLevel="3">
      <c r="A20" s="29" t="s">
        <v>152</v>
      </c>
      <c r="B20" s="14" t="s">
        <v>153</v>
      </c>
      <c r="C20" s="30">
        <v>500</v>
      </c>
      <c r="D20" s="30">
        <v>450</v>
      </c>
      <c r="E20" s="30">
        <v>50</v>
      </c>
      <c r="F20" s="31">
        <v>0.1</v>
      </c>
    </row>
    <row r="21" spans="1:6" outlineLevel="3">
      <c r="A21" s="29" t="s">
        <v>152</v>
      </c>
      <c r="B21" s="14" t="s">
        <v>153</v>
      </c>
      <c r="C21" s="30">
        <v>250</v>
      </c>
      <c r="D21" s="30">
        <v>220</v>
      </c>
      <c r="E21" s="30">
        <v>30</v>
      </c>
      <c r="F21" s="31">
        <v>0.12</v>
      </c>
    </row>
    <row r="22" spans="1:6" outlineLevel="3">
      <c r="A22" s="29" t="s">
        <v>164</v>
      </c>
      <c r="B22" s="14" t="s">
        <v>165</v>
      </c>
      <c r="C22" s="30">
        <v>150</v>
      </c>
      <c r="D22" s="30">
        <v>140</v>
      </c>
      <c r="E22" s="30">
        <v>10</v>
      </c>
      <c r="F22" s="31">
        <v>6.6667000000000004E-2</v>
      </c>
    </row>
    <row r="23" spans="1:6" outlineLevel="2">
      <c r="A23" s="35"/>
      <c r="B23" s="52" t="s">
        <v>276</v>
      </c>
      <c r="C23" s="50"/>
      <c r="D23" s="50"/>
      <c r="E23" s="50">
        <f>SUBTOTAL(4,E20:E22)</f>
        <v>50</v>
      </c>
      <c r="F23" s="51"/>
    </row>
    <row r="24" spans="1:6" outlineLevel="1">
      <c r="A24" s="35"/>
      <c r="B24" s="52" t="s">
        <v>270</v>
      </c>
      <c r="C24" s="50">
        <f>SUBTOTAL(9,C20:C22)</f>
        <v>900</v>
      </c>
      <c r="D24" s="50">
        <f>SUBTOTAL(9,D20:D22)</f>
        <v>810</v>
      </c>
      <c r="E24" s="50"/>
      <c r="F24" s="51"/>
    </row>
    <row r="25" spans="1:6">
      <c r="A25" s="35"/>
      <c r="B25" s="52" t="s">
        <v>277</v>
      </c>
      <c r="C25" s="50"/>
      <c r="D25" s="50"/>
      <c r="E25" s="50">
        <f>SUBTOTAL(4,E4:E22)</f>
        <v>50</v>
      </c>
      <c r="F25" s="51"/>
    </row>
    <row r="26" spans="1:6">
      <c r="A26" s="35"/>
      <c r="B26" s="52" t="s">
        <v>271</v>
      </c>
      <c r="C26" s="50">
        <f>SUBTOTAL(9,C4:C22)</f>
        <v>2900</v>
      </c>
      <c r="D26" s="50">
        <f>SUBTOTAL(9,D4:D22)</f>
        <v>2620</v>
      </c>
      <c r="E26" s="50"/>
      <c r="F26" s="51"/>
    </row>
  </sheetData>
  <sortState ref="A4:F14">
    <sortCondition ref="B3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7"/>
  <cols>
    <col min="1" max="3" width="10.33203125" customWidth="1"/>
    <col min="5" max="7" width="10.33203125" customWidth="1"/>
  </cols>
  <sheetData>
    <row r="1" spans="1:7">
      <c r="A1" s="1"/>
      <c r="B1" s="1"/>
      <c r="C1" s="1"/>
      <c r="D1" s="1"/>
      <c r="E1" s="1"/>
      <c r="F1" s="1"/>
      <c r="G1" s="1"/>
    </row>
    <row r="2" spans="1:7">
      <c r="A2" s="4" t="s">
        <v>166</v>
      </c>
      <c r="B2" s="32"/>
      <c r="C2" s="32"/>
      <c r="D2" s="4"/>
      <c r="E2" s="4" t="s">
        <v>167</v>
      </c>
      <c r="F2" s="32"/>
      <c r="G2" s="32"/>
    </row>
    <row r="3" spans="1:7">
      <c r="A3" s="5" t="s">
        <v>168</v>
      </c>
      <c r="B3" s="33" t="s">
        <v>169</v>
      </c>
      <c r="C3" s="33" t="s">
        <v>170</v>
      </c>
      <c r="D3" s="4"/>
      <c r="E3" s="5" t="s">
        <v>168</v>
      </c>
      <c r="F3" s="33" t="s">
        <v>171</v>
      </c>
      <c r="G3" s="33" t="s">
        <v>170</v>
      </c>
    </row>
    <row r="4" spans="1:7">
      <c r="A4" s="5" t="s">
        <v>172</v>
      </c>
      <c r="B4" s="34">
        <v>36</v>
      </c>
      <c r="C4" s="34">
        <v>360000</v>
      </c>
      <c r="D4" s="4"/>
      <c r="E4" s="5" t="s">
        <v>173</v>
      </c>
      <c r="F4" s="34">
        <v>55</v>
      </c>
      <c r="G4" s="34">
        <v>440000</v>
      </c>
    </row>
    <row r="5" spans="1:7">
      <c r="A5" s="5" t="s">
        <v>174</v>
      </c>
      <c r="B5" s="34">
        <v>8</v>
      </c>
      <c r="C5" s="34">
        <v>64000</v>
      </c>
      <c r="D5" s="4"/>
      <c r="E5" s="5" t="s">
        <v>174</v>
      </c>
      <c r="F5" s="34">
        <v>8</v>
      </c>
      <c r="G5" s="34">
        <v>64000</v>
      </c>
    </row>
    <row r="6" spans="1:7">
      <c r="A6" s="5" t="s">
        <v>176</v>
      </c>
      <c r="B6" s="34">
        <v>47</v>
      </c>
      <c r="C6" s="34">
        <v>423000</v>
      </c>
      <c r="D6" s="4"/>
      <c r="E6" s="5" t="s">
        <v>176</v>
      </c>
      <c r="F6" s="34">
        <v>13</v>
      </c>
      <c r="G6" s="34">
        <v>117000</v>
      </c>
    </row>
    <row r="7" spans="1:7">
      <c r="A7" s="5" t="s">
        <v>177</v>
      </c>
      <c r="B7" s="34">
        <v>86</v>
      </c>
      <c r="C7" s="34">
        <v>516000</v>
      </c>
      <c r="D7" s="4"/>
      <c r="E7" s="5" t="s">
        <v>172</v>
      </c>
      <c r="F7" s="34">
        <v>36</v>
      </c>
      <c r="G7" s="34">
        <v>360000</v>
      </c>
    </row>
    <row r="8" spans="1:7">
      <c r="A8" s="4"/>
      <c r="B8" s="32"/>
      <c r="C8" s="32"/>
      <c r="D8" s="4"/>
      <c r="E8" s="4"/>
      <c r="F8" s="32"/>
      <c r="G8" s="32"/>
    </row>
    <row r="9" spans="1:7">
      <c r="A9" s="4" t="s">
        <v>178</v>
      </c>
      <c r="B9" s="32"/>
      <c r="C9" s="32"/>
      <c r="D9" s="4"/>
      <c r="E9" s="35" t="s">
        <v>179</v>
      </c>
      <c r="F9" s="32"/>
      <c r="G9" s="32"/>
    </row>
    <row r="10" spans="1:7">
      <c r="A10" s="5" t="s">
        <v>180</v>
      </c>
      <c r="B10" s="33" t="s">
        <v>171</v>
      </c>
      <c r="C10" s="33" t="s">
        <v>170</v>
      </c>
      <c r="D10" s="4"/>
      <c r="E10" s="5" t="s">
        <v>180</v>
      </c>
      <c r="F10" s="34" t="s">
        <v>181</v>
      </c>
      <c r="G10" s="34" t="s">
        <v>182</v>
      </c>
    </row>
    <row r="11" spans="1:7">
      <c r="A11" s="5" t="s">
        <v>173</v>
      </c>
      <c r="B11" s="34">
        <v>50</v>
      </c>
      <c r="C11" s="34">
        <v>400000</v>
      </c>
      <c r="D11" s="4"/>
      <c r="E11" s="7" t="s">
        <v>172</v>
      </c>
      <c r="F11" s="36">
        <v>72</v>
      </c>
      <c r="G11" s="36">
        <v>720000</v>
      </c>
    </row>
    <row r="12" spans="1:7">
      <c r="A12" s="5" t="s">
        <v>183</v>
      </c>
      <c r="B12" s="34">
        <v>8</v>
      </c>
      <c r="C12" s="34">
        <v>40000</v>
      </c>
      <c r="D12" s="4"/>
      <c r="E12" s="7" t="s">
        <v>173</v>
      </c>
      <c r="F12" s="36">
        <v>105</v>
      </c>
      <c r="G12" s="36">
        <v>840000</v>
      </c>
    </row>
    <row r="13" spans="1:7">
      <c r="A13" s="5" t="s">
        <v>175</v>
      </c>
      <c r="B13" s="34">
        <v>91</v>
      </c>
      <c r="C13" s="34">
        <v>819000</v>
      </c>
      <c r="D13" s="4"/>
      <c r="E13" s="7" t="s">
        <v>174</v>
      </c>
      <c r="F13" s="36">
        <v>16</v>
      </c>
      <c r="G13" s="36">
        <v>128000</v>
      </c>
    </row>
    <row r="14" spans="1:7">
      <c r="A14" s="5" t="s">
        <v>184</v>
      </c>
      <c r="B14" s="34">
        <v>36</v>
      </c>
      <c r="C14" s="34">
        <v>216000</v>
      </c>
      <c r="D14" s="4"/>
      <c r="E14" s="7" t="s">
        <v>183</v>
      </c>
      <c r="F14" s="36">
        <v>8</v>
      </c>
      <c r="G14" s="36">
        <v>40000</v>
      </c>
    </row>
    <row r="15" spans="1:7">
      <c r="A15" s="4"/>
      <c r="B15" s="32"/>
      <c r="C15" s="32"/>
      <c r="D15" s="4"/>
      <c r="E15" s="7" t="s">
        <v>278</v>
      </c>
      <c r="F15" s="36">
        <v>151</v>
      </c>
      <c r="G15" s="36">
        <v>1359000</v>
      </c>
    </row>
    <row r="16" spans="1:7">
      <c r="A16" s="4"/>
      <c r="B16" s="32"/>
      <c r="C16" s="32"/>
      <c r="D16" s="4"/>
      <c r="E16" s="7" t="s">
        <v>177</v>
      </c>
      <c r="F16" s="36">
        <v>86</v>
      </c>
      <c r="G16" s="36">
        <v>516000</v>
      </c>
    </row>
    <row r="17" spans="1:7">
      <c r="A17" s="4"/>
      <c r="B17" s="32"/>
      <c r="C17" s="32"/>
      <c r="D17" s="4"/>
      <c r="E17" s="7" t="s">
        <v>184</v>
      </c>
      <c r="F17" s="36">
        <v>36</v>
      </c>
      <c r="G17" s="36">
        <v>216000</v>
      </c>
    </row>
  </sheetData>
  <dataConsolidate topLabels="1">
    <dataRefs count="3">
      <dataRef ref="A3:C7" sheet="분석작업-2"/>
      <dataRef ref="E3:G7" sheet="분석작업-2"/>
      <dataRef ref="A10:C14" sheet="분석작업-2"/>
    </dataRefs>
  </dataConsolidate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/>
  </sheetViews>
  <sheetFormatPr defaultRowHeight="17"/>
  <cols>
    <col min="1" max="1" width="10.33203125" customWidth="1"/>
    <col min="2" max="7" width="10.6640625" customWidth="1"/>
  </cols>
  <sheetData>
    <row r="1" spans="1:7">
      <c r="A1" s="59" t="s">
        <v>185</v>
      </c>
      <c r="B1" s="59"/>
      <c r="C1" s="59"/>
      <c r="D1" s="59"/>
      <c r="E1" s="59"/>
      <c r="F1" s="59"/>
      <c r="G1" s="59"/>
    </row>
    <row r="2" spans="1:7">
      <c r="A2" s="4"/>
      <c r="B2" s="4"/>
      <c r="C2" s="4"/>
      <c r="D2" s="4"/>
      <c r="E2" s="4"/>
      <c r="F2" s="4"/>
      <c r="G2" s="4"/>
    </row>
    <row r="3" spans="1:7">
      <c r="A3" s="39" t="s">
        <v>186</v>
      </c>
      <c r="B3" s="54" t="s">
        <v>187</v>
      </c>
      <c r="C3" s="54" t="s">
        <v>188</v>
      </c>
      <c r="D3" s="54" t="s">
        <v>189</v>
      </c>
      <c r="E3" s="54" t="s">
        <v>190</v>
      </c>
      <c r="F3" s="39" t="s">
        <v>191</v>
      </c>
      <c r="G3" s="54" t="s">
        <v>192</v>
      </c>
    </row>
    <row r="4" spans="1:7">
      <c r="A4" s="37" t="s">
        <v>193</v>
      </c>
      <c r="B4" s="19">
        <v>1300000</v>
      </c>
      <c r="C4" s="19">
        <v>1300000</v>
      </c>
      <c r="D4" s="19">
        <v>1300000</v>
      </c>
      <c r="E4" s="19">
        <v>1300000</v>
      </c>
      <c r="F4" s="19">
        <v>5200000</v>
      </c>
      <c r="G4" s="38">
        <v>0.34244320052683569</v>
      </c>
    </row>
    <row r="5" spans="1:7">
      <c r="A5" s="37" t="s">
        <v>194</v>
      </c>
      <c r="B5" s="19">
        <v>350000</v>
      </c>
      <c r="C5" s="19">
        <v>350000</v>
      </c>
      <c r="D5" s="19">
        <v>350000</v>
      </c>
      <c r="E5" s="19">
        <v>350000</v>
      </c>
      <c r="F5" s="19">
        <v>1400000</v>
      </c>
      <c r="G5" s="38">
        <v>9.2196246295686526E-2</v>
      </c>
    </row>
    <row r="6" spans="1:7">
      <c r="A6" s="37" t="s">
        <v>195</v>
      </c>
      <c r="B6" s="19">
        <v>360000</v>
      </c>
      <c r="C6" s="19">
        <v>800000</v>
      </c>
      <c r="D6" s="19">
        <v>1600000</v>
      </c>
      <c r="E6" s="19">
        <v>2000000</v>
      </c>
      <c r="F6" s="19">
        <v>4760000</v>
      </c>
      <c r="G6" s="38">
        <v>0.31346723740533422</v>
      </c>
    </row>
    <row r="7" spans="1:7">
      <c r="A7" s="37" t="s">
        <v>196</v>
      </c>
      <c r="B7" s="19">
        <v>150000</v>
      </c>
      <c r="C7" s="19">
        <v>150000</v>
      </c>
      <c r="D7" s="19">
        <v>150000</v>
      </c>
      <c r="E7" s="19">
        <v>150000</v>
      </c>
      <c r="F7" s="19">
        <v>600000</v>
      </c>
      <c r="G7" s="38">
        <v>3.9512676983865659E-2</v>
      </c>
    </row>
    <row r="8" spans="1:7">
      <c r="A8" s="37" t="s">
        <v>197</v>
      </c>
      <c r="B8" s="19">
        <v>250000</v>
      </c>
      <c r="C8" s="19">
        <v>250000</v>
      </c>
      <c r="D8" s="19">
        <v>250000</v>
      </c>
      <c r="E8" s="19">
        <v>250000</v>
      </c>
      <c r="F8" s="19">
        <v>1000000</v>
      </c>
      <c r="G8" s="38">
        <v>6.5854461639776096E-2</v>
      </c>
    </row>
    <row r="9" spans="1:7">
      <c r="A9" s="37" t="s">
        <v>198</v>
      </c>
      <c r="B9" s="19">
        <v>100000</v>
      </c>
      <c r="C9" s="19">
        <v>100000</v>
      </c>
      <c r="D9" s="19">
        <v>100000</v>
      </c>
      <c r="E9" s="19">
        <v>100000</v>
      </c>
      <c r="F9" s="19">
        <v>400000</v>
      </c>
      <c r="G9" s="38">
        <v>2.6341784655910437E-2</v>
      </c>
    </row>
    <row r="10" spans="1:7">
      <c r="A10" s="37" t="s">
        <v>199</v>
      </c>
      <c r="B10" s="19">
        <v>405000</v>
      </c>
      <c r="C10" s="19">
        <v>455000</v>
      </c>
      <c r="D10" s="19">
        <v>425000</v>
      </c>
      <c r="E10" s="19">
        <v>420000</v>
      </c>
      <c r="F10" s="19">
        <v>1700000</v>
      </c>
      <c r="G10" s="38">
        <v>0.11195258478761937</v>
      </c>
    </row>
    <row r="11" spans="1:7">
      <c r="A11" s="37" t="s">
        <v>200</v>
      </c>
      <c r="B11" s="19">
        <v>30000</v>
      </c>
      <c r="C11" s="19">
        <v>30000</v>
      </c>
      <c r="D11" s="19">
        <v>30000</v>
      </c>
      <c r="E11" s="19">
        <v>30000</v>
      </c>
      <c r="F11" s="19">
        <v>120000</v>
      </c>
      <c r="G11" s="38">
        <v>7.9025353967731322E-3</v>
      </c>
    </row>
    <row r="12" spans="1:7">
      <c r="A12" s="11" t="s">
        <v>201</v>
      </c>
      <c r="B12" s="53">
        <f>AVERAGE(B4:B11)</f>
        <v>368125</v>
      </c>
      <c r="C12" s="53">
        <f>AVERAGE(C4:C11)</f>
        <v>429375</v>
      </c>
      <c r="D12" s="53">
        <f>AVERAGE(D4:D11)</f>
        <v>525625</v>
      </c>
      <c r="E12" s="53">
        <f>AVERAGE(E4:E11)</f>
        <v>575000</v>
      </c>
      <c r="F12" s="53">
        <f>AVERAGE(F4:F11)</f>
        <v>1897500</v>
      </c>
      <c r="G12" s="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1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4" width="10.1640625" customWidth="1"/>
  </cols>
  <sheetData>
    <row r="1" spans="1:4">
      <c r="A1" s="4" t="s">
        <v>202</v>
      </c>
      <c r="B1" s="4"/>
      <c r="C1" s="4"/>
      <c r="D1" s="4"/>
    </row>
    <row r="2" spans="1:4">
      <c r="A2" s="4"/>
      <c r="B2" s="4"/>
      <c r="C2" s="4"/>
      <c r="D2" s="4"/>
    </row>
    <row r="3" spans="1:4">
      <c r="A3" s="5" t="s">
        <v>203</v>
      </c>
      <c r="B3" s="5" t="s">
        <v>204</v>
      </c>
      <c r="C3" s="5" t="s">
        <v>205</v>
      </c>
      <c r="D3" s="14" t="s">
        <v>206</v>
      </c>
    </row>
    <row r="4" spans="1:4">
      <c r="A4" s="5" t="s">
        <v>207</v>
      </c>
      <c r="B4" s="34">
        <v>524090</v>
      </c>
      <c r="C4" s="34">
        <v>732600</v>
      </c>
      <c r="D4" s="34">
        <v>843800</v>
      </c>
    </row>
    <row r="5" spans="1:4">
      <c r="A5" s="5" t="s">
        <v>208</v>
      </c>
      <c r="B5" s="34">
        <v>612600</v>
      </c>
      <c r="C5" s="34">
        <v>736000</v>
      </c>
      <c r="D5" s="34">
        <v>637000</v>
      </c>
    </row>
    <row r="6" spans="1:4">
      <c r="A6" s="5" t="s">
        <v>209</v>
      </c>
      <c r="B6" s="34">
        <v>270000</v>
      </c>
      <c r="C6" s="34">
        <v>225000</v>
      </c>
      <c r="D6" s="34">
        <v>350000</v>
      </c>
    </row>
    <row r="7" spans="1:4">
      <c r="A7" s="5" t="s">
        <v>210</v>
      </c>
      <c r="B7" s="34">
        <v>253600</v>
      </c>
      <c r="C7" s="34">
        <v>250000</v>
      </c>
      <c r="D7" s="34">
        <v>330700</v>
      </c>
    </row>
    <row r="8" spans="1:4">
      <c r="A8" s="5" t="s">
        <v>211</v>
      </c>
      <c r="B8" s="34">
        <v>294600</v>
      </c>
      <c r="C8" s="34">
        <v>312360</v>
      </c>
      <c r="D8" s="34">
        <v>412500</v>
      </c>
    </row>
    <row r="9" spans="1:4">
      <c r="A9" s="5" t="s">
        <v>212</v>
      </c>
      <c r="B9" s="34">
        <v>617600</v>
      </c>
      <c r="C9" s="34">
        <v>560000</v>
      </c>
      <c r="D9" s="34">
        <v>423000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2020-08-03T04:53:33Z</dcterms:modified>
</cp:coreProperties>
</file>