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E:\영진(2021년)\Tip추가\20210124\"/>
    </mc:Choice>
  </mc:AlternateContent>
  <bookViews>
    <workbookView xWindow="0" yWindow="0" windowWidth="25603" windowHeight="12171" tabRatio="709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8" r:id="rId8"/>
  </sheets>
  <definedNames>
    <definedName name="_xlnm._FilterDatabase" localSheetId="2" hidden="1">'기본작업-3'!$A$3:$G$15</definedName>
    <definedName name="_xlnm.Criteria" localSheetId="2">'기본작업-3'!$A$18:$B$19</definedName>
    <definedName name="_xlnm.Extract" localSheetId="2">'기본작업-3'!$A$22:$G$22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  <c r="I5" i="4"/>
  <c r="I6" i="4"/>
  <c r="I7" i="4"/>
  <c r="I8" i="4"/>
  <c r="I9" i="4"/>
  <c r="I10" i="4"/>
  <c r="I11" i="4"/>
  <c r="I12" i="4"/>
  <c r="I3" i="4"/>
  <c r="E16" i="7" l="1"/>
  <c r="J34" i="5"/>
  <c r="J32" i="5"/>
  <c r="J26" i="5"/>
  <c r="J20" i="5"/>
  <c r="J14" i="5"/>
  <c r="J8" i="5"/>
  <c r="H35" i="5"/>
  <c r="G35" i="5"/>
  <c r="F35" i="5"/>
  <c r="E35" i="5"/>
  <c r="D35" i="5"/>
  <c r="C35" i="5"/>
  <c r="H33" i="5"/>
  <c r="G33" i="5"/>
  <c r="F33" i="5"/>
  <c r="E33" i="5"/>
  <c r="D33" i="5"/>
  <c r="C33" i="5"/>
  <c r="H27" i="5"/>
  <c r="G27" i="5"/>
  <c r="F27" i="5"/>
  <c r="E27" i="5"/>
  <c r="D27" i="5"/>
  <c r="C27" i="5"/>
  <c r="H21" i="5"/>
  <c r="G21" i="5"/>
  <c r="F21" i="5"/>
  <c r="E21" i="5"/>
  <c r="D21" i="5"/>
  <c r="C21" i="5"/>
  <c r="H15" i="5"/>
  <c r="G15" i="5"/>
  <c r="F15" i="5"/>
  <c r="E15" i="5"/>
  <c r="D15" i="5"/>
  <c r="C15" i="5"/>
  <c r="H9" i="5"/>
  <c r="G9" i="5"/>
  <c r="F9" i="5"/>
  <c r="E9" i="5"/>
  <c r="D9" i="5"/>
  <c r="C9" i="5"/>
  <c r="D30" i="4"/>
  <c r="D31" i="4"/>
  <c r="D32" i="4"/>
  <c r="D33" i="4"/>
  <c r="D34" i="4"/>
  <c r="D35" i="4"/>
  <c r="D36" i="4"/>
  <c r="D37" i="4"/>
  <c r="D4" i="4" l="1"/>
  <c r="D5" i="4"/>
  <c r="D6" i="4"/>
  <c r="D7" i="4"/>
  <c r="D8" i="4"/>
  <c r="D9" i="4"/>
  <c r="D10" i="4"/>
  <c r="D11" i="4"/>
  <c r="D12" i="4"/>
  <c r="D29" i="4"/>
  <c r="J25" i="4"/>
  <c r="E25" i="4"/>
  <c r="D3" i="4"/>
  <c r="F15" i="8" l="1"/>
  <c r="F14" i="8"/>
  <c r="F13" i="8"/>
  <c r="F12" i="8"/>
  <c r="F11" i="8"/>
  <c r="F10" i="8"/>
  <c r="F9" i="8"/>
  <c r="F8" i="8"/>
  <c r="F7" i="8"/>
  <c r="F6" i="8"/>
  <c r="F5" i="8"/>
  <c r="F4" i="8"/>
  <c r="E15" i="7"/>
  <c r="E14" i="7"/>
  <c r="E13" i="7"/>
  <c r="E12" i="7"/>
  <c r="E11" i="7"/>
  <c r="E10" i="7"/>
  <c r="E9" i="7"/>
  <c r="E8" i="7"/>
  <c r="E7" i="7"/>
  <c r="E6" i="7"/>
  <c r="E5" i="7"/>
  <c r="E4" i="7"/>
  <c r="B5" i="6"/>
  <c r="B4" i="6"/>
  <c r="J19" i="5"/>
  <c r="I19" i="5"/>
  <c r="J31" i="5"/>
  <c r="I31" i="5"/>
  <c r="J18" i="5"/>
  <c r="I18" i="5"/>
  <c r="J25" i="5"/>
  <c r="I25" i="5"/>
  <c r="J7" i="5"/>
  <c r="I7" i="5"/>
  <c r="J13" i="5"/>
  <c r="I13" i="5"/>
  <c r="J24" i="5"/>
  <c r="I24" i="5"/>
  <c r="J30" i="5"/>
  <c r="I30" i="5"/>
  <c r="J12" i="5"/>
  <c r="I12" i="5"/>
  <c r="J6" i="5"/>
  <c r="I6" i="5"/>
  <c r="J29" i="5"/>
  <c r="I29" i="5"/>
  <c r="J23" i="5"/>
  <c r="I23" i="5"/>
  <c r="J5" i="5"/>
  <c r="I5" i="5"/>
  <c r="J17" i="5"/>
  <c r="I17" i="5"/>
  <c r="J28" i="5"/>
  <c r="I28" i="5"/>
  <c r="J22" i="5"/>
  <c r="I22" i="5"/>
  <c r="J11" i="5"/>
  <c r="I11" i="5"/>
  <c r="J4" i="5"/>
  <c r="I4" i="5"/>
  <c r="J16" i="5"/>
  <c r="I16" i="5"/>
  <c r="J10" i="5"/>
  <c r="I10" i="5"/>
  <c r="E24" i="4"/>
  <c r="E23" i="4"/>
  <c r="E22" i="4"/>
  <c r="E21" i="4"/>
  <c r="E20" i="4"/>
  <c r="E19" i="4"/>
  <c r="E18" i="4"/>
  <c r="E17" i="4"/>
  <c r="E16" i="4"/>
  <c r="B6" i="6" l="1"/>
  <c r="B9" i="6" s="1"/>
  <c r="B15" i="6" s="1"/>
</calcChain>
</file>

<file path=xl/sharedStrings.xml><?xml version="1.0" encoding="utf-8"?>
<sst xmlns="http://schemas.openxmlformats.org/spreadsheetml/2006/main" count="416" uniqueCount="313">
  <si>
    <t>방학중 영화 아카데미 모집 현황</t>
    <phoneticPr fontId="4" type="noConversion"/>
  </si>
  <si>
    <t>스낵종류</t>
    <phoneticPr fontId="1" type="noConversion"/>
  </si>
  <si>
    <t>메뉴명</t>
    <phoneticPr fontId="1" type="noConversion"/>
  </si>
  <si>
    <t>크기</t>
    <phoneticPr fontId="1" type="noConversion"/>
  </si>
  <si>
    <t>판매기간</t>
    <phoneticPr fontId="1" type="noConversion"/>
  </si>
  <si>
    <t>가격</t>
    <phoneticPr fontId="1" type="noConversion"/>
  </si>
  <si>
    <t>판매수량</t>
    <phoneticPr fontId="1" type="noConversion"/>
  </si>
  <si>
    <t>비버리지</t>
    <phoneticPr fontId="1" type="noConversion"/>
  </si>
  <si>
    <t>팝콘</t>
    <phoneticPr fontId="1" type="noConversion"/>
  </si>
  <si>
    <t>캬라멜 더블콤보</t>
    <phoneticPr fontId="1" type="noConversion"/>
  </si>
  <si>
    <t>L(대)</t>
    <phoneticPr fontId="1" type="noConversion"/>
  </si>
  <si>
    <t>8월 31일</t>
    <phoneticPr fontId="5" type="noConversion"/>
  </si>
  <si>
    <t>콜라</t>
    <phoneticPr fontId="1" type="noConversion"/>
  </si>
  <si>
    <t>치즈 콤보</t>
    <phoneticPr fontId="1" type="noConversion"/>
  </si>
  <si>
    <t>R(중)</t>
    <phoneticPr fontId="1" type="noConversion"/>
  </si>
  <si>
    <t>8월 31일</t>
    <phoneticPr fontId="5" type="noConversion"/>
  </si>
  <si>
    <t>에이드</t>
    <phoneticPr fontId="1" type="noConversion"/>
  </si>
  <si>
    <t>오리지널 콤보</t>
    <phoneticPr fontId="1" type="noConversion"/>
  </si>
  <si>
    <t>R(중)</t>
    <phoneticPr fontId="1" type="noConversion"/>
  </si>
  <si>
    <t>커피</t>
    <phoneticPr fontId="1" type="noConversion"/>
  </si>
  <si>
    <t>나쵸</t>
    <phoneticPr fontId="1" type="noConversion"/>
  </si>
  <si>
    <t>칠리 앤 치즈 콤보</t>
    <phoneticPr fontId="5" type="noConversion"/>
  </si>
  <si>
    <t>R(대)</t>
    <phoneticPr fontId="1" type="noConversion"/>
  </si>
  <si>
    <t>8월 29일</t>
    <phoneticPr fontId="5" type="noConversion"/>
  </si>
  <si>
    <t>콜라</t>
    <phoneticPr fontId="1" type="noConversion"/>
  </si>
  <si>
    <t>스위트칠리 더블콤보</t>
    <phoneticPr fontId="1" type="noConversion"/>
  </si>
  <si>
    <t>L(중)</t>
    <phoneticPr fontId="1" type="noConversion"/>
  </si>
  <si>
    <t>에이드</t>
    <phoneticPr fontId="5" type="noConversion"/>
  </si>
  <si>
    <t>사우어크림 콤보</t>
    <phoneticPr fontId="1" type="noConversion"/>
  </si>
  <si>
    <t>핫도그</t>
    <phoneticPr fontId="1" type="noConversion"/>
  </si>
  <si>
    <t>오리지날 더블콤보</t>
    <phoneticPr fontId="1" type="noConversion"/>
  </si>
  <si>
    <t>8월 30일</t>
    <phoneticPr fontId="5" type="noConversion"/>
  </si>
  <si>
    <t>크림치즈 콤보</t>
    <phoneticPr fontId="1" type="noConversion"/>
  </si>
  <si>
    <t>갈릭치즈 더블콤보</t>
    <phoneticPr fontId="1" type="noConversion"/>
  </si>
  <si>
    <t>포테이토</t>
    <phoneticPr fontId="1" type="noConversion"/>
  </si>
  <si>
    <t>웨스턴 웨지 더블콤보</t>
    <phoneticPr fontId="1" type="noConversion"/>
  </si>
  <si>
    <t>허니버터 콤보</t>
    <phoneticPr fontId="1" type="noConversion"/>
  </si>
  <si>
    <t>스위트칠리 콤보</t>
    <phoneticPr fontId="5" type="noConversion"/>
  </si>
  <si>
    <t>8월 29일</t>
    <phoneticPr fontId="5" type="noConversion"/>
  </si>
  <si>
    <t>YJ시네마 프리미엄 스크린 예약현황</t>
    <phoneticPr fontId="1" type="noConversion"/>
  </si>
  <si>
    <t>패키지명</t>
    <phoneticPr fontId="5" type="noConversion"/>
  </si>
  <si>
    <t>구분</t>
    <phoneticPr fontId="1" type="noConversion"/>
  </si>
  <si>
    <t>예약자명</t>
    <phoneticPr fontId="1" type="noConversion"/>
  </si>
  <si>
    <t>인원수</t>
    <phoneticPr fontId="1" type="noConversion"/>
  </si>
  <si>
    <t>이용금액</t>
    <phoneticPr fontId="1" type="noConversion"/>
  </si>
  <si>
    <t>할인등급</t>
    <phoneticPr fontId="1" type="noConversion"/>
  </si>
  <si>
    <t>할인금액</t>
    <phoneticPr fontId="1" type="noConversion"/>
  </si>
  <si>
    <t>브런치</t>
    <phoneticPr fontId="1" type="noConversion"/>
  </si>
  <si>
    <t>회원</t>
    <phoneticPr fontId="1" type="noConversion"/>
  </si>
  <si>
    <t>허연아</t>
    <phoneticPr fontId="5" type="noConversion"/>
  </si>
  <si>
    <t>골드</t>
    <phoneticPr fontId="5" type="noConversion"/>
  </si>
  <si>
    <t>레이디스</t>
    <phoneticPr fontId="1" type="noConversion"/>
  </si>
  <si>
    <t>비회원</t>
    <phoneticPr fontId="1" type="noConversion"/>
  </si>
  <si>
    <t>김예나</t>
    <phoneticPr fontId="5" type="noConversion"/>
  </si>
  <si>
    <t>실버</t>
    <phoneticPr fontId="5" type="noConversion"/>
  </si>
  <si>
    <t>패밀리</t>
    <phoneticPr fontId="1" type="noConversion"/>
  </si>
  <si>
    <t>다니엘</t>
    <phoneticPr fontId="5" type="noConversion"/>
  </si>
  <si>
    <t>다이아</t>
    <phoneticPr fontId="1" type="noConversion"/>
  </si>
  <si>
    <t>다이아</t>
    <phoneticPr fontId="5" type="noConversion"/>
  </si>
  <si>
    <t>런치</t>
    <phoneticPr fontId="1" type="noConversion"/>
  </si>
  <si>
    <t>배서진</t>
    <phoneticPr fontId="5" type="noConversion"/>
  </si>
  <si>
    <t>최민서</t>
    <phoneticPr fontId="1" type="noConversion"/>
  </si>
  <si>
    <t>이도원</t>
    <phoneticPr fontId="1" type="noConversion"/>
  </si>
  <si>
    <t>패밀리</t>
    <phoneticPr fontId="5" type="noConversion"/>
  </si>
  <si>
    <t>최진혁</t>
    <phoneticPr fontId="1" type="noConversion"/>
  </si>
  <si>
    <t>브런치</t>
    <phoneticPr fontId="5" type="noConversion"/>
  </si>
  <si>
    <t>이주아</t>
    <phoneticPr fontId="1" type="noConversion"/>
  </si>
  <si>
    <t>디너</t>
    <phoneticPr fontId="5" type="noConversion"/>
  </si>
  <si>
    <t>김수현</t>
    <phoneticPr fontId="5" type="noConversion"/>
  </si>
  <si>
    <t>레이디스</t>
    <phoneticPr fontId="5" type="noConversion"/>
  </si>
  <si>
    <t>이지현</t>
    <phoneticPr fontId="5" type="noConversion"/>
  </si>
  <si>
    <t>나이트</t>
    <phoneticPr fontId="5" type="noConversion"/>
  </si>
  <si>
    <t>산드라</t>
    <phoneticPr fontId="5" type="noConversion"/>
  </si>
  <si>
    <t>런치</t>
    <phoneticPr fontId="5" type="noConversion"/>
  </si>
  <si>
    <t>윤수빈</t>
    <phoneticPr fontId="5" type="noConversion"/>
  </si>
  <si>
    <t>[표1]</t>
    <phoneticPr fontId="1" type="noConversion"/>
  </si>
  <si>
    <t>영화티켓 예약 현황</t>
    <phoneticPr fontId="1" type="noConversion"/>
  </si>
  <si>
    <t>[표2]</t>
    <phoneticPr fontId="1" type="noConversion"/>
  </si>
  <si>
    <t>영화 VOD 순위</t>
    <phoneticPr fontId="1" type="noConversion"/>
  </si>
  <si>
    <t>주문코드</t>
    <phoneticPr fontId="1" type="noConversion"/>
  </si>
  <si>
    <t>티켓가격</t>
    <phoneticPr fontId="1" type="noConversion"/>
  </si>
  <si>
    <t>예약건수</t>
    <phoneticPr fontId="1" type="noConversion"/>
  </si>
  <si>
    <t>구분</t>
    <phoneticPr fontId="1" type="noConversion"/>
  </si>
  <si>
    <t>영화명</t>
    <phoneticPr fontId="1" type="noConversion"/>
  </si>
  <si>
    <t>장르</t>
    <phoneticPr fontId="1" type="noConversion"/>
  </si>
  <si>
    <t>이용건수</t>
    <phoneticPr fontId="1" type="noConversion"/>
  </si>
  <si>
    <t>순위</t>
    <phoneticPr fontId="1" type="noConversion"/>
  </si>
  <si>
    <t>A-M-01</t>
    <phoneticPr fontId="5" type="noConversion"/>
  </si>
  <si>
    <t>명량</t>
    <phoneticPr fontId="1" type="noConversion"/>
  </si>
  <si>
    <t>역사</t>
    <phoneticPr fontId="1" type="noConversion"/>
  </si>
  <si>
    <t>D-M-02</t>
    <phoneticPr fontId="5" type="noConversion"/>
  </si>
  <si>
    <t>아바타</t>
    <phoneticPr fontId="1" type="noConversion"/>
  </si>
  <si>
    <t>SF</t>
    <phoneticPr fontId="1" type="noConversion"/>
  </si>
  <si>
    <t>A-S-03</t>
    <phoneticPr fontId="5" type="noConversion"/>
  </si>
  <si>
    <t>7번방의 선물</t>
    <phoneticPr fontId="5" type="noConversion"/>
  </si>
  <si>
    <t>가족</t>
    <phoneticPr fontId="1" type="noConversion"/>
  </si>
  <si>
    <t>N-M-02</t>
    <phoneticPr fontId="5" type="noConversion"/>
  </si>
  <si>
    <t>암살</t>
    <phoneticPr fontId="1" type="noConversion"/>
  </si>
  <si>
    <t>역사</t>
    <phoneticPr fontId="1" type="noConversion"/>
  </si>
  <si>
    <t>A-W-02</t>
    <phoneticPr fontId="5" type="noConversion"/>
  </si>
  <si>
    <t>신과함께-죄와벌</t>
    <phoneticPr fontId="1" type="noConversion"/>
  </si>
  <si>
    <t>드라마</t>
    <phoneticPr fontId="1" type="noConversion"/>
  </si>
  <si>
    <t>D-W-04</t>
    <phoneticPr fontId="5" type="noConversion"/>
  </si>
  <si>
    <t>광해, 왕이 된 남자</t>
    <phoneticPr fontId="1" type="noConversion"/>
  </si>
  <si>
    <t>N-W-01</t>
    <phoneticPr fontId="5" type="noConversion"/>
  </si>
  <si>
    <t>베테랑</t>
    <phoneticPr fontId="1" type="noConversion"/>
  </si>
  <si>
    <t>A-Y-03</t>
    <phoneticPr fontId="5" type="noConversion"/>
  </si>
  <si>
    <t>도둑들</t>
    <phoneticPr fontId="1" type="noConversion"/>
  </si>
  <si>
    <t>액션</t>
    <phoneticPr fontId="1" type="noConversion"/>
  </si>
  <si>
    <t>D-Y-04</t>
    <phoneticPr fontId="5" type="noConversion"/>
  </si>
  <si>
    <t>국제시장</t>
    <phoneticPr fontId="1" type="noConversion"/>
  </si>
  <si>
    <t>드라마</t>
    <phoneticPr fontId="1" type="noConversion"/>
  </si>
  <si>
    <t>D-S-04</t>
    <phoneticPr fontId="5" type="noConversion"/>
  </si>
  <si>
    <t>괴물</t>
    <phoneticPr fontId="1" type="noConversion"/>
  </si>
  <si>
    <t>[표3]</t>
    <phoneticPr fontId="1" type="noConversion"/>
  </si>
  <si>
    <t>에니메이션 캐릭터 완구 판매현황</t>
    <phoneticPr fontId="1" type="noConversion"/>
  </si>
  <si>
    <t>[표4]</t>
    <phoneticPr fontId="1" type="noConversion"/>
  </si>
  <si>
    <t>팀별 급여 지급 현황</t>
    <phoneticPr fontId="1" type="noConversion"/>
  </si>
  <si>
    <t>캐릭터</t>
    <phoneticPr fontId="1" type="noConversion"/>
  </si>
  <si>
    <t>원작국가</t>
    <phoneticPr fontId="1" type="noConversion"/>
  </si>
  <si>
    <t>판매가격</t>
    <phoneticPr fontId="1" type="noConversion"/>
  </si>
  <si>
    <t>판매수량</t>
    <phoneticPr fontId="1" type="noConversion"/>
  </si>
  <si>
    <t>판매금액</t>
    <phoneticPr fontId="1" type="noConversion"/>
  </si>
  <si>
    <t>사원번호</t>
    <phoneticPr fontId="1" type="noConversion"/>
  </si>
  <si>
    <t>팀명</t>
    <phoneticPr fontId="1" type="noConversion"/>
  </si>
  <si>
    <t>직책</t>
    <phoneticPr fontId="1" type="noConversion"/>
  </si>
  <si>
    <t>뽀롱롱</t>
    <phoneticPr fontId="1" type="noConversion"/>
  </si>
  <si>
    <t>대한민국</t>
    <phoneticPr fontId="1" type="noConversion"/>
  </si>
  <si>
    <t>S1002</t>
    <phoneticPr fontId="1" type="noConversion"/>
  </si>
  <si>
    <t>영화기획팀</t>
    <phoneticPr fontId="1" type="noConversion"/>
  </si>
  <si>
    <t>팀장</t>
    <phoneticPr fontId="1" type="noConversion"/>
  </si>
  <si>
    <t>트랜스포멀</t>
    <phoneticPr fontId="5" type="noConversion"/>
  </si>
  <si>
    <t>미국</t>
    <phoneticPr fontId="5" type="noConversion"/>
  </si>
  <si>
    <t>S6013</t>
    <phoneticPr fontId="1" type="noConversion"/>
  </si>
  <si>
    <t>부팀장</t>
    <phoneticPr fontId="1" type="noConversion"/>
  </si>
  <si>
    <t>피카츙</t>
    <phoneticPr fontId="1" type="noConversion"/>
  </si>
  <si>
    <t>일본</t>
    <phoneticPr fontId="1" type="noConversion"/>
  </si>
  <si>
    <t>S8008</t>
    <phoneticPr fontId="1" type="noConversion"/>
  </si>
  <si>
    <t>팀원</t>
    <phoneticPr fontId="1" type="noConversion"/>
  </si>
  <si>
    <t>로보카포리</t>
    <phoneticPr fontId="5" type="noConversion"/>
  </si>
  <si>
    <t>대한민국</t>
    <phoneticPr fontId="5" type="noConversion"/>
  </si>
  <si>
    <t>M2003</t>
    <phoneticPr fontId="1" type="noConversion"/>
  </si>
  <si>
    <t>마케팅팀</t>
    <phoneticPr fontId="1" type="noConversion"/>
  </si>
  <si>
    <t>팀장</t>
    <phoneticPr fontId="1" type="noConversion"/>
  </si>
  <si>
    <t>앵구리버드</t>
    <phoneticPr fontId="5" type="noConversion"/>
  </si>
  <si>
    <t>핀란드</t>
    <phoneticPr fontId="1" type="noConversion"/>
  </si>
  <si>
    <t>M5016</t>
    <phoneticPr fontId="1" type="noConversion"/>
  </si>
  <si>
    <t>거울왕국</t>
    <phoneticPr fontId="5" type="noConversion"/>
  </si>
  <si>
    <t>M8025</t>
    <phoneticPr fontId="1" type="noConversion"/>
  </si>
  <si>
    <t>타오</t>
    <phoneticPr fontId="5" type="noConversion"/>
  </si>
  <si>
    <t>C5006</t>
    <phoneticPr fontId="1" type="noConversion"/>
  </si>
  <si>
    <t>고객팀</t>
    <phoneticPr fontId="1" type="noConversion"/>
  </si>
  <si>
    <t>곤담</t>
    <phoneticPr fontId="5" type="noConversion"/>
  </si>
  <si>
    <t>일본</t>
    <phoneticPr fontId="5" type="noConversion"/>
  </si>
  <si>
    <t>C7012</t>
    <phoneticPr fontId="1" type="noConversion"/>
  </si>
  <si>
    <t>고객팀</t>
    <phoneticPr fontId="1" type="noConversion"/>
  </si>
  <si>
    <t>머니언즈</t>
    <phoneticPr fontId="5" type="noConversion"/>
  </si>
  <si>
    <t xml:space="preserve">    </t>
    <phoneticPr fontId="5" type="noConversion"/>
  </si>
  <si>
    <t>C9018</t>
    <phoneticPr fontId="1" type="noConversion"/>
  </si>
  <si>
    <t>조건에 맞는 개수</t>
    <phoneticPr fontId="1" type="noConversion"/>
  </si>
  <si>
    <t>팀장 급여액 평균</t>
    <phoneticPr fontId="1" type="noConversion"/>
  </si>
  <si>
    <t>[표5]</t>
    <phoneticPr fontId="1" type="noConversion"/>
  </si>
  <si>
    <t>YJ시네마 멤버십 우수회원 관리 현황</t>
    <phoneticPr fontId="1" type="noConversion"/>
  </si>
  <si>
    <t>&lt;멤버십등급표&gt;</t>
    <phoneticPr fontId="1" type="noConversion"/>
  </si>
  <si>
    <t>회원명</t>
    <phoneticPr fontId="1" type="noConversion"/>
  </si>
  <si>
    <t>예약횟수</t>
    <phoneticPr fontId="1" type="noConversion"/>
  </si>
  <si>
    <t>티켓구입액</t>
    <phoneticPr fontId="1" type="noConversion"/>
  </si>
  <si>
    <t>멤버십등급</t>
    <phoneticPr fontId="1" type="noConversion"/>
  </si>
  <si>
    <t>티켓구입액</t>
    <phoneticPr fontId="1" type="noConversion"/>
  </si>
  <si>
    <t>허연아</t>
    <phoneticPr fontId="5" type="noConversion"/>
  </si>
  <si>
    <t>루비</t>
    <phoneticPr fontId="1" type="noConversion"/>
  </si>
  <si>
    <t>김예나</t>
    <phoneticPr fontId="5" type="noConversion"/>
  </si>
  <si>
    <t>사파이어</t>
    <phoneticPr fontId="1" type="noConversion"/>
  </si>
  <si>
    <t>다니엘</t>
    <phoneticPr fontId="5" type="noConversion"/>
  </si>
  <si>
    <t>오팔</t>
    <phoneticPr fontId="1" type="noConversion"/>
  </si>
  <si>
    <t>배서진</t>
    <phoneticPr fontId="5" type="noConversion"/>
  </si>
  <si>
    <t>최민서</t>
    <phoneticPr fontId="1" type="noConversion"/>
  </si>
  <si>
    <t>이도원</t>
    <phoneticPr fontId="1" type="noConversion"/>
  </si>
  <si>
    <t>최진혁</t>
    <phoneticPr fontId="1" type="noConversion"/>
  </si>
  <si>
    <t>이주아</t>
    <phoneticPr fontId="1" type="noConversion"/>
  </si>
  <si>
    <t>김수현</t>
    <phoneticPr fontId="5" type="noConversion"/>
  </si>
  <si>
    <t>2학년 전국 연합 학력평가 성적</t>
    <phoneticPr fontId="1" type="noConversion"/>
  </si>
  <si>
    <t>반</t>
  </si>
  <si>
    <t>성명</t>
  </si>
  <si>
    <t>국어</t>
  </si>
  <si>
    <t>수학</t>
  </si>
  <si>
    <t>영어</t>
  </si>
  <si>
    <t>사회탐구</t>
  </si>
  <si>
    <t>과학탐구</t>
  </si>
  <si>
    <t>한국사</t>
  </si>
  <si>
    <t>합계</t>
    <phoneticPr fontId="1" type="noConversion"/>
  </si>
  <si>
    <t>평균</t>
    <phoneticPr fontId="1" type="noConversion"/>
  </si>
  <si>
    <t>최민성</t>
  </si>
  <si>
    <t>이재운</t>
  </si>
  <si>
    <t>김예슬</t>
  </si>
  <si>
    <t>이주미</t>
  </si>
  <si>
    <t>강아람</t>
  </si>
  <si>
    <t>마혜은</t>
  </si>
  <si>
    <t>윤수훈</t>
  </si>
  <si>
    <t>배성진</t>
  </si>
  <si>
    <t>김홍빈</t>
  </si>
  <si>
    <t>안다슬</t>
  </si>
  <si>
    <t>허연하</t>
  </si>
  <si>
    <t>이도운</t>
  </si>
  <si>
    <t>한가람</t>
  </si>
  <si>
    <t>박다함</t>
  </si>
  <si>
    <t>최진희</t>
  </si>
  <si>
    <t>김규선</t>
  </si>
  <si>
    <t>고운비</t>
  </si>
  <si>
    <t>김수랑</t>
  </si>
  <si>
    <t>송선경</t>
  </si>
  <si>
    <t>산드라김</t>
  </si>
  <si>
    <t>씨네카페 9월 판매수익</t>
    <phoneticPr fontId="1" type="noConversion"/>
  </si>
  <si>
    <t>판매단가</t>
    <phoneticPr fontId="1" type="noConversion"/>
  </si>
  <si>
    <t>매출액</t>
    <phoneticPr fontId="1" type="noConversion"/>
  </si>
  <si>
    <t>판매원가</t>
    <phoneticPr fontId="1" type="noConversion"/>
  </si>
  <si>
    <t>세금</t>
    <phoneticPr fontId="5" type="noConversion"/>
  </si>
  <si>
    <t>인건비</t>
    <phoneticPr fontId="1" type="noConversion"/>
  </si>
  <si>
    <t>임대료</t>
    <phoneticPr fontId="1" type="noConversion"/>
  </si>
  <si>
    <t>판매수익</t>
    <phoneticPr fontId="1" type="noConversion"/>
  </si>
  <si>
    <t>판매단가와 판매수량 변동에 따른 판매이익 계산</t>
    <phoneticPr fontId="1" type="noConversion"/>
  </si>
  <si>
    <t>4D스크린 예매 현황</t>
    <phoneticPr fontId="1" type="noConversion"/>
  </si>
  <si>
    <t>상영일</t>
    <phoneticPr fontId="1" type="noConversion"/>
  </si>
  <si>
    <t>상영시간</t>
    <phoneticPr fontId="1" type="noConversion"/>
  </si>
  <si>
    <t>티켓가격</t>
    <phoneticPr fontId="1" type="noConversion"/>
  </si>
  <si>
    <t>예매수량</t>
    <phoneticPr fontId="1" type="noConversion"/>
  </si>
  <si>
    <t>예매총액</t>
    <phoneticPr fontId="1" type="noConversion"/>
  </si>
  <si>
    <t>16시</t>
    <phoneticPr fontId="1" type="noConversion"/>
  </si>
  <si>
    <t>16시</t>
  </si>
  <si>
    <t>합계</t>
    <phoneticPr fontId="1" type="noConversion"/>
  </si>
  <si>
    <t>회원별 영화 관람료 현황</t>
    <phoneticPr fontId="1" type="noConversion"/>
  </si>
  <si>
    <t>구분(시간)</t>
    <phoneticPr fontId="1" type="noConversion"/>
  </si>
  <si>
    <t>회원명</t>
    <phoneticPr fontId="1" type="noConversion"/>
  </si>
  <si>
    <t>나이</t>
    <phoneticPr fontId="1" type="noConversion"/>
  </si>
  <si>
    <t>티켓비</t>
    <phoneticPr fontId="1" type="noConversion"/>
  </si>
  <si>
    <t>스낵음료비</t>
    <phoneticPr fontId="1" type="noConversion"/>
  </si>
  <si>
    <t>관람료 합계</t>
    <phoneticPr fontId="1" type="noConversion"/>
  </si>
  <si>
    <t>청소년(조조)</t>
    <phoneticPr fontId="5" type="noConversion"/>
  </si>
  <si>
    <t>김초롱</t>
    <phoneticPr fontId="1" type="noConversion"/>
  </si>
  <si>
    <t>청소년(주중)</t>
    <phoneticPr fontId="5" type="noConversion"/>
  </si>
  <si>
    <t>박수림</t>
    <phoneticPr fontId="1" type="noConversion"/>
  </si>
  <si>
    <t>청소년(주말)</t>
    <phoneticPr fontId="5" type="noConversion"/>
  </si>
  <si>
    <t>강우람</t>
    <phoneticPr fontId="1" type="noConversion"/>
  </si>
  <si>
    <t>일반(조조)</t>
    <phoneticPr fontId="5" type="noConversion"/>
  </si>
  <si>
    <t>이한별</t>
    <phoneticPr fontId="5" type="noConversion"/>
  </si>
  <si>
    <t>일반(주중)</t>
    <phoneticPr fontId="5" type="noConversion"/>
  </si>
  <si>
    <t>고우희</t>
    <phoneticPr fontId="5" type="noConversion"/>
  </si>
  <si>
    <t>최재인</t>
    <phoneticPr fontId="5" type="noConversion"/>
  </si>
  <si>
    <t>일반(심야)</t>
    <phoneticPr fontId="5" type="noConversion"/>
  </si>
  <si>
    <t>이재우</t>
    <phoneticPr fontId="5" type="noConversion"/>
  </si>
  <si>
    <t>한가을</t>
    <phoneticPr fontId="5" type="noConversion"/>
  </si>
  <si>
    <t>일반(주말)</t>
    <phoneticPr fontId="5" type="noConversion"/>
  </si>
  <si>
    <t>박민수</t>
    <phoneticPr fontId="5" type="noConversion"/>
  </si>
  <si>
    <t>일반(주간)</t>
    <phoneticPr fontId="5" type="noConversion"/>
  </si>
  <si>
    <t>김희연</t>
    <phoneticPr fontId="5" type="noConversion"/>
  </si>
  <si>
    <t>일반(조조)</t>
    <phoneticPr fontId="5" type="noConversion"/>
  </si>
  <si>
    <t>이봄</t>
    <phoneticPr fontId="5" type="noConversion"/>
  </si>
  <si>
    <t>일반(주말)</t>
    <phoneticPr fontId="5" type="noConversion"/>
  </si>
  <si>
    <t>유미라</t>
    <phoneticPr fontId="5" type="noConversion"/>
  </si>
  <si>
    <t>강의코드</t>
    <phoneticPr fontId="5" type="noConversion"/>
  </si>
  <si>
    <t>강의명</t>
    <phoneticPr fontId="5" type="noConversion"/>
  </si>
  <si>
    <t>교육대상</t>
    <phoneticPr fontId="5" type="noConversion"/>
  </si>
  <si>
    <t>강의요일</t>
    <phoneticPr fontId="5" type="noConversion"/>
  </si>
  <si>
    <t>모집정원</t>
    <phoneticPr fontId="5" type="noConversion"/>
  </si>
  <si>
    <t>등록비</t>
    <phoneticPr fontId="5" type="noConversion"/>
  </si>
  <si>
    <t>MOV-01</t>
    <phoneticPr fontId="5" type="noConversion"/>
  </si>
  <si>
    <t>셰프와 함께보는 영화속 음식</t>
    <phoneticPr fontId="1" type="noConversion"/>
  </si>
  <si>
    <t>일반</t>
    <phoneticPr fontId="5" type="noConversion"/>
  </si>
  <si>
    <t>토요일</t>
    <phoneticPr fontId="5" type="noConversion"/>
  </si>
  <si>
    <t>MOV-02</t>
  </si>
  <si>
    <t>영화로 보는 미국문화</t>
    <phoneticPr fontId="1" type="noConversion"/>
  </si>
  <si>
    <t>일반</t>
    <phoneticPr fontId="5" type="noConversion"/>
  </si>
  <si>
    <t>수요일</t>
    <phoneticPr fontId="5" type="noConversion"/>
  </si>
  <si>
    <t>MOV-03</t>
  </si>
  <si>
    <t>애니메이션과 일본문화</t>
    <phoneticPr fontId="1" type="noConversion"/>
  </si>
  <si>
    <t>대학생</t>
    <phoneticPr fontId="5" type="noConversion"/>
  </si>
  <si>
    <t>금요일</t>
    <phoneticPr fontId="5" type="noConversion"/>
  </si>
  <si>
    <t>MOV-04</t>
  </si>
  <si>
    <t>영화와 함께하는 Easy English</t>
    <phoneticPr fontId="1" type="noConversion"/>
  </si>
  <si>
    <t>초등학생</t>
    <phoneticPr fontId="5" type="noConversion"/>
  </si>
  <si>
    <t>MOV-05</t>
  </si>
  <si>
    <t>SF영화속의 미래기술</t>
    <phoneticPr fontId="1" type="noConversion"/>
  </si>
  <si>
    <t>중고등생</t>
    <phoneticPr fontId="5" type="noConversion"/>
  </si>
  <si>
    <t>목요일</t>
    <phoneticPr fontId="5" type="noConversion"/>
  </si>
  <si>
    <t>MOV-06</t>
  </si>
  <si>
    <t>중고등생</t>
    <phoneticPr fontId="5" type="noConversion"/>
  </si>
  <si>
    <t>MOV-07</t>
  </si>
  <si>
    <t>책과 영화, 그 속에 음악을 담다</t>
    <phoneticPr fontId="1" type="noConversion"/>
  </si>
  <si>
    <t>전체</t>
    <phoneticPr fontId="5" type="noConversion"/>
  </si>
  <si>
    <t>MOV-08</t>
  </si>
  <si>
    <t>전쟁을 담은 영화들</t>
    <phoneticPr fontId="5" type="noConversion"/>
  </si>
  <si>
    <t>월요일</t>
    <phoneticPr fontId="5" type="noConversion"/>
  </si>
  <si>
    <t>MOV-09</t>
  </si>
  <si>
    <t>세계의 종교, 그리고 영화</t>
    <phoneticPr fontId="5" type="noConversion"/>
  </si>
  <si>
    <t>MOV-10</t>
  </si>
  <si>
    <t>영화보다 유명한 영화배경음악</t>
    <phoneticPr fontId="5" type="noConversion"/>
  </si>
  <si>
    <t>화요일</t>
    <phoneticPr fontId="5" type="noConversion"/>
  </si>
  <si>
    <t>급여액</t>
    <phoneticPr fontId="1" type="noConversion"/>
  </si>
  <si>
    <t>◈YJ 시네마 스낵코너 8월 인기품목 현황◈</t>
    <phoneticPr fontId="1" type="noConversion"/>
  </si>
  <si>
    <t>1 요약</t>
  </si>
  <si>
    <t>2 요약</t>
  </si>
  <si>
    <t>3 요약</t>
  </si>
  <si>
    <t>4 요약</t>
  </si>
  <si>
    <t>5 요약</t>
  </si>
  <si>
    <t>총합계</t>
  </si>
  <si>
    <t>1 최대값</t>
  </si>
  <si>
    <t>2 최대값</t>
  </si>
  <si>
    <t>3 최대값</t>
  </si>
  <si>
    <t>4 최대값</t>
  </si>
  <si>
    <t>5 최대값</t>
  </si>
  <si>
    <t>전체 최대값</t>
  </si>
  <si>
    <t>&lt;=20000</t>
    <phoneticPr fontId="1" type="noConversion"/>
  </si>
  <si>
    <t>Fun Fun 애니메이션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</si>
</sst>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0.0_ "/>
    <numFmt numFmtId="177" formatCode="m&quot;월&quot;\ d&quot;일&quot;;@"/>
    <numFmt numFmtId="178" formatCode="#,##0_ "/>
    <numFmt numFmtId="179" formatCode="@&quot;까지&quot;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8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10" fillId="0" borderId="6" applyNumberFormat="0" applyFill="0" applyAlignment="0" applyProtection="0">
      <alignment vertical="center"/>
    </xf>
  </cellStyleXfs>
  <cellXfs count="44">
    <xf numFmtId="0" fontId="0" fillId="0" borderId="0" xfId="0">
      <alignment vertical="center"/>
    </xf>
    <xf numFmtId="0" fontId="3" fillId="0" borderId="0" xfId="2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/>
    <xf numFmtId="0" fontId="0" fillId="0" borderId="1" xfId="0" applyBorder="1" applyAlignment="1"/>
    <xf numFmtId="176" fontId="0" fillId="0" borderId="1" xfId="0" applyNumberFormat="1" applyBorder="1" applyAlignment="1"/>
    <xf numFmtId="0" fontId="0" fillId="0" borderId="0" xfId="0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41" fontId="0" fillId="0" borderId="1" xfId="0" applyNumberFormat="1" applyBorder="1" applyAlignment="1">
      <alignment horizontal="center" vertical="center"/>
    </xf>
    <xf numFmtId="178" fontId="0" fillId="0" borderId="1" xfId="1" applyNumberFormat="1" applyFont="1" applyBorder="1" applyAlignment="1">
      <alignment horizontal="right" vertical="center"/>
    </xf>
    <xf numFmtId="0" fontId="0" fillId="3" borderId="1" xfId="0" applyFill="1" applyBorder="1" applyAlignment="1">
      <alignment horizontal="center" vertical="center"/>
    </xf>
    <xf numFmtId="179" fontId="0" fillId="0" borderId="1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/>
    <xf numFmtId="176" fontId="0" fillId="0" borderId="0" xfId="0" applyNumberFormat="1" applyBorder="1" applyAlignment="1"/>
    <xf numFmtId="0" fontId="11" fillId="0" borderId="0" xfId="0" applyFon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0" fillId="0" borderId="6" xfId="3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</cellXfs>
  <cellStyles count="4">
    <cellStyle name="쉼표 [0]" xfId="1" builtinId="6"/>
    <cellStyle name="제목 1" xfId="3" builtinId="1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1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굴림" panose="020B0600000101010101" pitchFamily="50" charset="-127"/>
                <a:ea typeface="굴림" panose="020B0600000101010101" pitchFamily="50" charset="-127"/>
                <a:cs typeface="+mn-cs"/>
              </a:defRPr>
            </a:pPr>
            <a:r>
              <a:rPr lang="en-US" altLang="ko-KR" sz="1600" b="1" i="1" u="sng">
                <a:latin typeface="굴림" panose="020B0600000101010101" pitchFamily="50" charset="-127"/>
                <a:ea typeface="굴림" panose="020B0600000101010101" pitchFamily="50" charset="-127"/>
              </a:rPr>
              <a:t>20</a:t>
            </a:r>
            <a:r>
              <a:rPr lang="ko-KR" altLang="en-US" sz="1600" b="1" i="1" u="sng">
                <a:latin typeface="굴림" panose="020B0600000101010101" pitchFamily="50" charset="-127"/>
                <a:ea typeface="굴림" panose="020B0600000101010101" pitchFamily="50" charset="-127"/>
              </a:rPr>
              <a:t>대 </a:t>
            </a:r>
            <a:r>
              <a:rPr lang="en-US" altLang="ko-KR" sz="1600" b="1" i="1" u="sng">
                <a:latin typeface="굴림" panose="020B0600000101010101" pitchFamily="50" charset="-127"/>
                <a:ea typeface="굴림" panose="020B0600000101010101" pitchFamily="50" charset="-127"/>
              </a:rPr>
              <a:t>~ 30</a:t>
            </a:r>
            <a:r>
              <a:rPr lang="ko-KR" altLang="en-US" sz="1600" b="1" i="1" u="sng">
                <a:latin typeface="굴림" panose="020B0600000101010101" pitchFamily="50" charset="-127"/>
                <a:ea typeface="굴림" panose="020B0600000101010101" pitchFamily="50" charset="-127"/>
              </a:rPr>
              <a:t>대 영화 관람료 현황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1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굴림" panose="020B0600000101010101" pitchFamily="50" charset="-127"/>
              <a:ea typeface="굴림" panose="020B0600000101010101" pitchFamily="50" charset="-127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차트작업!$D$3</c:f>
              <c:strCache>
                <c:ptCount val="1"/>
                <c:pt idx="0">
                  <c:v>티켓비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차트작업!$B$7:$B$12</c:f>
              <c:strCache>
                <c:ptCount val="6"/>
                <c:pt idx="0">
                  <c:v>이한별</c:v>
                </c:pt>
                <c:pt idx="1">
                  <c:v>고우희</c:v>
                </c:pt>
                <c:pt idx="2">
                  <c:v>최재인</c:v>
                </c:pt>
                <c:pt idx="3">
                  <c:v>이재우</c:v>
                </c:pt>
                <c:pt idx="4">
                  <c:v>한가을</c:v>
                </c:pt>
                <c:pt idx="5">
                  <c:v>박민수</c:v>
                </c:pt>
              </c:strCache>
            </c:strRef>
          </c:cat>
          <c:val>
            <c:numRef>
              <c:f>차트작업!$D$7:$D$12</c:f>
              <c:numCache>
                <c:formatCode>#,##0_ </c:formatCode>
                <c:ptCount val="6"/>
                <c:pt idx="0">
                  <c:v>7000</c:v>
                </c:pt>
                <c:pt idx="1">
                  <c:v>10000</c:v>
                </c:pt>
                <c:pt idx="2">
                  <c:v>7000</c:v>
                </c:pt>
                <c:pt idx="3">
                  <c:v>9000</c:v>
                </c:pt>
                <c:pt idx="4">
                  <c:v>10000</c:v>
                </c:pt>
                <c:pt idx="5">
                  <c:v>11000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EBD-4C5E-BC94-A5A192B3ACD3}"/>
            </c:ext>
          </c:extLst>
        </c:ser>
        <c:ser>
          <c:idx val="1"/>
          <c:order val="1"/>
          <c:tx>
            <c:strRef>
              <c:f>차트작업!$E$3</c:f>
              <c:strCache>
                <c:ptCount val="1"/>
                <c:pt idx="0">
                  <c:v>스낵음료비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차트작업!$B$7:$B$12</c:f>
              <c:strCache>
                <c:ptCount val="6"/>
                <c:pt idx="0">
                  <c:v>이한별</c:v>
                </c:pt>
                <c:pt idx="1">
                  <c:v>고우희</c:v>
                </c:pt>
                <c:pt idx="2">
                  <c:v>최재인</c:v>
                </c:pt>
                <c:pt idx="3">
                  <c:v>이재우</c:v>
                </c:pt>
                <c:pt idx="4">
                  <c:v>한가을</c:v>
                </c:pt>
                <c:pt idx="5">
                  <c:v>박민수</c:v>
                </c:pt>
              </c:strCache>
            </c:strRef>
          </c:cat>
          <c:val>
            <c:numRef>
              <c:f>차트작업!$E$7:$E$12</c:f>
              <c:numCache>
                <c:formatCode>#,##0_ </c:formatCode>
                <c:ptCount val="6"/>
                <c:pt idx="0">
                  <c:v>6500</c:v>
                </c:pt>
                <c:pt idx="1">
                  <c:v>9500</c:v>
                </c:pt>
                <c:pt idx="2">
                  <c:v>8000</c:v>
                </c:pt>
                <c:pt idx="3">
                  <c:v>8500</c:v>
                </c:pt>
                <c:pt idx="4">
                  <c:v>10500</c:v>
                </c:pt>
                <c:pt idx="5">
                  <c:v>12000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EBD-4C5E-BC94-A5A192B3AC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210743247"/>
        <c:axId val="210739503"/>
      </c:barChart>
      <c:catAx>
        <c:axId val="21074324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0739503"/>
        <c:crosses val="autoZero"/>
        <c:auto val="1"/>
        <c:lblAlgn val="ctr"/>
        <c:lblOffset val="100"/>
        <c:noMultiLvlLbl val="0"/>
      </c:catAx>
      <c:valAx>
        <c:axId val="210739503"/>
        <c:scaling>
          <c:orientation val="minMax"/>
          <c:max val="12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0743247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</c:dTable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25400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</xdr:row>
          <xdr:rowOff>0</xdr:rowOff>
        </xdr:from>
        <xdr:to>
          <xdr:col>8</xdr:col>
          <xdr:colOff>0</xdr:colOff>
          <xdr:row>4</xdr:row>
          <xdr:rowOff>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4864" rIns="45720" bIns="54864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합계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0</xdr:colOff>
      <xdr:row>5</xdr:row>
      <xdr:rowOff>0</xdr:rowOff>
    </xdr:from>
    <xdr:to>
      <xdr:col>8</xdr:col>
      <xdr:colOff>0</xdr:colOff>
      <xdr:row>7</xdr:row>
      <xdr:rowOff>0</xdr:rowOff>
    </xdr:to>
    <xdr:sp macro="[0]!채우기색" textlink="">
      <xdr:nvSpPr>
        <xdr:cNvPr id="2" name="모서리가 둥근 직사각형 1"/>
        <xdr:cNvSpPr/>
      </xdr:nvSpPr>
      <xdr:spPr>
        <a:xfrm>
          <a:off x="5067300" y="1130300"/>
          <a:ext cx="1320800" cy="431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채우기색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</xdr:row>
      <xdr:rowOff>0</xdr:rowOff>
    </xdr:from>
    <xdr:to>
      <xdr:col>7</xdr:col>
      <xdr:colOff>0</xdr:colOff>
      <xdr:row>31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/>
  </sheetViews>
  <sheetFormatPr defaultRowHeight="17.600000000000001" x14ac:dyDescent="0.55000000000000004"/>
  <cols>
    <col min="2" max="2" width="28.140625" bestFit="1" customWidth="1"/>
  </cols>
  <sheetData>
    <row r="1" spans="1:6" x14ac:dyDescent="0.55000000000000004">
      <c r="A1" s="1" t="s">
        <v>0</v>
      </c>
    </row>
    <row r="3" spans="1:6" x14ac:dyDescent="0.55000000000000004">
      <c r="A3" s="14" t="s">
        <v>259</v>
      </c>
      <c r="B3" s="14" t="s">
        <v>260</v>
      </c>
      <c r="C3" s="14" t="s">
        <v>261</v>
      </c>
      <c r="D3" s="14" t="s">
        <v>262</v>
      </c>
      <c r="E3" s="14" t="s">
        <v>263</v>
      </c>
      <c r="F3" s="14" t="s">
        <v>264</v>
      </c>
    </row>
    <row r="4" spans="1:6" x14ac:dyDescent="0.55000000000000004">
      <c r="A4" s="14" t="s">
        <v>265</v>
      </c>
      <c r="B4" s="2" t="s">
        <v>266</v>
      </c>
      <c r="C4" s="14" t="s">
        <v>267</v>
      </c>
      <c r="D4" s="14" t="s">
        <v>268</v>
      </c>
      <c r="E4" s="14">
        <v>20</v>
      </c>
      <c r="F4" s="14">
        <v>150000</v>
      </c>
    </row>
    <row r="5" spans="1:6" x14ac:dyDescent="0.55000000000000004">
      <c r="A5" s="14" t="s">
        <v>269</v>
      </c>
      <c r="B5" s="2" t="s">
        <v>270</v>
      </c>
      <c r="C5" s="14" t="s">
        <v>271</v>
      </c>
      <c r="D5" s="14" t="s">
        <v>272</v>
      </c>
      <c r="E5" s="14">
        <v>15</v>
      </c>
      <c r="F5" s="14">
        <v>120000</v>
      </c>
    </row>
    <row r="6" spans="1:6" x14ac:dyDescent="0.55000000000000004">
      <c r="A6" s="14" t="s">
        <v>273</v>
      </c>
      <c r="B6" s="2" t="s">
        <v>274</v>
      </c>
      <c r="C6" s="14" t="s">
        <v>275</v>
      </c>
      <c r="D6" s="14" t="s">
        <v>276</v>
      </c>
      <c r="E6" s="14">
        <v>15</v>
      </c>
      <c r="F6" s="14">
        <v>100000</v>
      </c>
    </row>
    <row r="7" spans="1:6" x14ac:dyDescent="0.55000000000000004">
      <c r="A7" s="14" t="s">
        <v>277</v>
      </c>
      <c r="B7" s="2" t="s">
        <v>278</v>
      </c>
      <c r="C7" s="14" t="s">
        <v>279</v>
      </c>
      <c r="D7" s="14" t="s">
        <v>272</v>
      </c>
      <c r="E7" s="14">
        <v>20</v>
      </c>
      <c r="F7" s="14">
        <v>50000</v>
      </c>
    </row>
    <row r="8" spans="1:6" x14ac:dyDescent="0.55000000000000004">
      <c r="A8" s="14" t="s">
        <v>280</v>
      </c>
      <c r="B8" s="2" t="s">
        <v>281</v>
      </c>
      <c r="C8" s="14" t="s">
        <v>282</v>
      </c>
      <c r="D8" s="14" t="s">
        <v>283</v>
      </c>
      <c r="E8" s="14">
        <v>25</v>
      </c>
      <c r="F8" s="14">
        <v>80000</v>
      </c>
    </row>
    <row r="9" spans="1:6" x14ac:dyDescent="0.55000000000000004">
      <c r="A9" s="14" t="s">
        <v>284</v>
      </c>
      <c r="B9" s="2" t="s">
        <v>312</v>
      </c>
      <c r="C9" s="14" t="s">
        <v>285</v>
      </c>
      <c r="D9" s="14" t="s">
        <v>276</v>
      </c>
      <c r="E9" s="14">
        <v>30</v>
      </c>
      <c r="F9" s="14">
        <v>80000</v>
      </c>
    </row>
    <row r="10" spans="1:6" x14ac:dyDescent="0.55000000000000004">
      <c r="A10" s="14" t="s">
        <v>286</v>
      </c>
      <c r="B10" s="2" t="s">
        <v>287</v>
      </c>
      <c r="C10" s="14" t="s">
        <v>288</v>
      </c>
      <c r="D10" s="14" t="s">
        <v>283</v>
      </c>
      <c r="E10" s="14">
        <v>20</v>
      </c>
      <c r="F10" s="14">
        <v>120000</v>
      </c>
    </row>
    <row r="11" spans="1:6" x14ac:dyDescent="0.55000000000000004">
      <c r="A11" s="14" t="s">
        <v>289</v>
      </c>
      <c r="B11" s="2" t="s">
        <v>290</v>
      </c>
      <c r="C11" s="14" t="s">
        <v>267</v>
      </c>
      <c r="D11" s="14" t="s">
        <v>291</v>
      </c>
      <c r="E11" s="14">
        <v>20</v>
      </c>
      <c r="F11" s="14">
        <v>120000</v>
      </c>
    </row>
    <row r="12" spans="1:6" x14ac:dyDescent="0.55000000000000004">
      <c r="A12" s="14" t="s">
        <v>292</v>
      </c>
      <c r="B12" s="2" t="s">
        <v>293</v>
      </c>
      <c r="C12" s="14" t="s">
        <v>275</v>
      </c>
      <c r="D12" s="14" t="s">
        <v>276</v>
      </c>
      <c r="E12" s="14">
        <v>15</v>
      </c>
      <c r="F12" s="14">
        <v>100000</v>
      </c>
    </row>
    <row r="13" spans="1:6" x14ac:dyDescent="0.55000000000000004">
      <c r="A13" s="14" t="s">
        <v>294</v>
      </c>
      <c r="B13" s="2" t="s">
        <v>295</v>
      </c>
      <c r="C13" s="14" t="s">
        <v>267</v>
      </c>
      <c r="D13" s="14" t="s">
        <v>296</v>
      </c>
      <c r="E13" s="14">
        <v>30</v>
      </c>
      <c r="F13" s="14">
        <v>150000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>
      <selection sqref="A1:G1"/>
    </sheetView>
  </sheetViews>
  <sheetFormatPr defaultRowHeight="17.600000000000001" x14ac:dyDescent="0.55000000000000004"/>
  <cols>
    <col min="1" max="1" width="10.5" customWidth="1"/>
    <col min="2" max="2" width="21.42578125" customWidth="1"/>
    <col min="4" max="4" width="12.35546875" bestFit="1" customWidth="1"/>
    <col min="5" max="7" width="10.85546875" customWidth="1"/>
  </cols>
  <sheetData>
    <row r="1" spans="1:7" ht="28" customHeight="1" thickBot="1" x14ac:dyDescent="0.6">
      <c r="A1" s="30" t="s">
        <v>298</v>
      </c>
      <c r="B1" s="30"/>
      <c r="C1" s="30"/>
      <c r="D1" s="30"/>
      <c r="E1" s="30"/>
      <c r="F1" s="30"/>
      <c r="G1" s="30"/>
    </row>
    <row r="2" spans="1:7" ht="18" thickTop="1" x14ac:dyDescent="0.55000000000000004">
      <c r="A2" s="2"/>
      <c r="B2" s="2"/>
      <c r="C2" s="2"/>
      <c r="D2" s="2"/>
      <c r="E2" s="2"/>
      <c r="F2" s="2"/>
      <c r="G2" s="2"/>
    </row>
    <row r="3" spans="1:7" x14ac:dyDescent="0.55000000000000004">
      <c r="A3" s="21" t="s">
        <v>1</v>
      </c>
      <c r="B3" s="21" t="s">
        <v>2</v>
      </c>
      <c r="C3" s="21" t="s">
        <v>3</v>
      </c>
      <c r="D3" s="21" t="s">
        <v>4</v>
      </c>
      <c r="E3" s="21" t="s">
        <v>5</v>
      </c>
      <c r="F3" s="21" t="s">
        <v>6</v>
      </c>
      <c r="G3" s="21" t="s">
        <v>7</v>
      </c>
    </row>
    <row r="4" spans="1:7" x14ac:dyDescent="0.55000000000000004">
      <c r="A4" s="31" t="s">
        <v>8</v>
      </c>
      <c r="B4" s="3" t="s">
        <v>9</v>
      </c>
      <c r="C4" s="3" t="s">
        <v>10</v>
      </c>
      <c r="D4" s="22" t="s">
        <v>11</v>
      </c>
      <c r="E4" s="3">
        <v>6500</v>
      </c>
      <c r="F4" s="3">
        <v>560</v>
      </c>
      <c r="G4" s="3" t="s">
        <v>12</v>
      </c>
    </row>
    <row r="5" spans="1:7" x14ac:dyDescent="0.55000000000000004">
      <c r="A5" s="31"/>
      <c r="B5" s="3" t="s">
        <v>13</v>
      </c>
      <c r="C5" s="3" t="s">
        <v>14</v>
      </c>
      <c r="D5" s="22" t="s">
        <v>15</v>
      </c>
      <c r="E5" s="3">
        <v>7000</v>
      </c>
      <c r="F5" s="3">
        <v>480</v>
      </c>
      <c r="G5" s="3" t="s">
        <v>16</v>
      </c>
    </row>
    <row r="6" spans="1:7" x14ac:dyDescent="0.55000000000000004">
      <c r="A6" s="31"/>
      <c r="B6" s="3" t="s">
        <v>17</v>
      </c>
      <c r="C6" s="3" t="s">
        <v>18</v>
      </c>
      <c r="D6" s="22" t="s">
        <v>11</v>
      </c>
      <c r="E6" s="3">
        <v>6000</v>
      </c>
      <c r="F6" s="3">
        <v>420</v>
      </c>
      <c r="G6" s="3" t="s">
        <v>19</v>
      </c>
    </row>
    <row r="7" spans="1:7" x14ac:dyDescent="0.55000000000000004">
      <c r="A7" s="31" t="s">
        <v>20</v>
      </c>
      <c r="B7" s="3" t="s">
        <v>21</v>
      </c>
      <c r="C7" s="3" t="s">
        <v>22</v>
      </c>
      <c r="D7" s="22" t="s">
        <v>23</v>
      </c>
      <c r="E7" s="3">
        <v>7500</v>
      </c>
      <c r="F7" s="3">
        <v>450</v>
      </c>
      <c r="G7" s="3" t="s">
        <v>24</v>
      </c>
    </row>
    <row r="8" spans="1:7" x14ac:dyDescent="0.55000000000000004">
      <c r="A8" s="31"/>
      <c r="B8" s="3" t="s">
        <v>25</v>
      </c>
      <c r="C8" s="3" t="s">
        <v>26</v>
      </c>
      <c r="D8" s="22" t="s">
        <v>23</v>
      </c>
      <c r="E8" s="3">
        <v>8000</v>
      </c>
      <c r="F8" s="3">
        <v>380</v>
      </c>
      <c r="G8" s="3" t="s">
        <v>27</v>
      </c>
    </row>
    <row r="9" spans="1:7" x14ac:dyDescent="0.55000000000000004">
      <c r="A9" s="31"/>
      <c r="B9" s="3" t="s">
        <v>28</v>
      </c>
      <c r="C9" s="3" t="s">
        <v>18</v>
      </c>
      <c r="D9" s="22" t="s">
        <v>23</v>
      </c>
      <c r="E9" s="3">
        <v>7000</v>
      </c>
      <c r="F9" s="3">
        <v>260</v>
      </c>
      <c r="G9" s="3" t="s">
        <v>24</v>
      </c>
    </row>
    <row r="10" spans="1:7" x14ac:dyDescent="0.55000000000000004">
      <c r="A10" s="31" t="s">
        <v>29</v>
      </c>
      <c r="B10" s="3" t="s">
        <v>30</v>
      </c>
      <c r="C10" s="3" t="s">
        <v>10</v>
      </c>
      <c r="D10" s="22" t="s">
        <v>31</v>
      </c>
      <c r="E10" s="3">
        <v>7500</v>
      </c>
      <c r="F10" s="3">
        <v>535</v>
      </c>
      <c r="G10" s="3" t="s">
        <v>24</v>
      </c>
    </row>
    <row r="11" spans="1:7" x14ac:dyDescent="0.55000000000000004">
      <c r="A11" s="31"/>
      <c r="B11" s="3" t="s">
        <v>32</v>
      </c>
      <c r="C11" s="3" t="s">
        <v>18</v>
      </c>
      <c r="D11" s="22" t="s">
        <v>31</v>
      </c>
      <c r="E11" s="3">
        <v>7000</v>
      </c>
      <c r="F11" s="3">
        <v>360</v>
      </c>
      <c r="G11" s="3" t="s">
        <v>24</v>
      </c>
    </row>
    <row r="12" spans="1:7" x14ac:dyDescent="0.55000000000000004">
      <c r="A12" s="31"/>
      <c r="B12" s="3" t="s">
        <v>33</v>
      </c>
      <c r="C12" s="3" t="s">
        <v>10</v>
      </c>
      <c r="D12" s="22" t="s">
        <v>31</v>
      </c>
      <c r="E12" s="3">
        <v>7500</v>
      </c>
      <c r="F12" s="3">
        <v>290</v>
      </c>
      <c r="G12" s="3" t="s">
        <v>16</v>
      </c>
    </row>
    <row r="13" spans="1:7" x14ac:dyDescent="0.55000000000000004">
      <c r="A13" s="31" t="s">
        <v>34</v>
      </c>
      <c r="B13" s="3" t="s">
        <v>35</v>
      </c>
      <c r="C13" s="3" t="s">
        <v>10</v>
      </c>
      <c r="D13" s="22" t="s">
        <v>23</v>
      </c>
      <c r="E13" s="3">
        <v>8000</v>
      </c>
      <c r="F13" s="3">
        <v>340</v>
      </c>
      <c r="G13" s="3" t="s">
        <v>24</v>
      </c>
    </row>
    <row r="14" spans="1:7" x14ac:dyDescent="0.55000000000000004">
      <c r="A14" s="31"/>
      <c r="B14" s="3" t="s">
        <v>36</v>
      </c>
      <c r="C14" s="3" t="s">
        <v>18</v>
      </c>
      <c r="D14" s="22" t="s">
        <v>23</v>
      </c>
      <c r="E14" s="3">
        <v>7000</v>
      </c>
      <c r="F14" s="3">
        <v>320</v>
      </c>
      <c r="G14" s="3" t="s">
        <v>16</v>
      </c>
    </row>
    <row r="15" spans="1:7" x14ac:dyDescent="0.55000000000000004">
      <c r="A15" s="31"/>
      <c r="B15" s="3" t="s">
        <v>37</v>
      </c>
      <c r="C15" s="3" t="s">
        <v>18</v>
      </c>
      <c r="D15" s="22" t="s">
        <v>38</v>
      </c>
      <c r="E15" s="3">
        <v>7000</v>
      </c>
      <c r="F15" s="3">
        <v>285</v>
      </c>
      <c r="G15" s="3" t="s">
        <v>19</v>
      </c>
    </row>
  </sheetData>
  <mergeCells count="5">
    <mergeCell ref="A1:G1"/>
    <mergeCell ref="A13:A15"/>
    <mergeCell ref="A10:A12"/>
    <mergeCell ref="A7:A9"/>
    <mergeCell ref="A4:A6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workbookViewId="0"/>
  </sheetViews>
  <sheetFormatPr defaultRowHeight="17.600000000000001" x14ac:dyDescent="0.55000000000000004"/>
  <cols>
    <col min="1" max="7" width="9" customWidth="1"/>
  </cols>
  <sheetData>
    <row r="1" spans="1:7" ht="21.45" x14ac:dyDescent="0.55000000000000004">
      <c r="A1" s="32" t="s">
        <v>39</v>
      </c>
      <c r="B1" s="32"/>
      <c r="C1" s="32"/>
      <c r="D1" s="32"/>
      <c r="E1" s="32"/>
      <c r="F1" s="32"/>
      <c r="G1" s="32"/>
    </row>
    <row r="2" spans="1:7" x14ac:dyDescent="0.55000000000000004">
      <c r="A2" s="2"/>
      <c r="B2" s="2"/>
      <c r="C2" s="2"/>
      <c r="D2" s="2"/>
      <c r="E2" s="2"/>
      <c r="F2" s="2"/>
      <c r="G2" s="2"/>
    </row>
    <row r="3" spans="1:7" x14ac:dyDescent="0.55000000000000004">
      <c r="A3" s="3" t="s">
        <v>40</v>
      </c>
      <c r="B3" s="3" t="s">
        <v>41</v>
      </c>
      <c r="C3" s="3" t="s">
        <v>42</v>
      </c>
      <c r="D3" s="3" t="s">
        <v>43</v>
      </c>
      <c r="E3" s="3" t="s">
        <v>44</v>
      </c>
      <c r="F3" s="3" t="s">
        <v>45</v>
      </c>
      <c r="G3" s="3" t="s">
        <v>46</v>
      </c>
    </row>
    <row r="4" spans="1:7" x14ac:dyDescent="0.55000000000000004">
      <c r="A4" s="3" t="s">
        <v>47</v>
      </c>
      <c r="B4" s="3" t="s">
        <v>48</v>
      </c>
      <c r="C4" s="3" t="s">
        <v>49</v>
      </c>
      <c r="D4" s="3">
        <v>3</v>
      </c>
      <c r="E4" s="4">
        <v>105000</v>
      </c>
      <c r="F4" s="4" t="s">
        <v>50</v>
      </c>
      <c r="G4" s="4">
        <v>10500</v>
      </c>
    </row>
    <row r="5" spans="1:7" x14ac:dyDescent="0.55000000000000004">
      <c r="A5" s="3" t="s">
        <v>51</v>
      </c>
      <c r="B5" s="3" t="s">
        <v>52</v>
      </c>
      <c r="C5" s="3" t="s">
        <v>53</v>
      </c>
      <c r="D5" s="3">
        <v>5</v>
      </c>
      <c r="E5" s="4">
        <v>150000</v>
      </c>
      <c r="F5" s="4" t="s">
        <v>54</v>
      </c>
      <c r="G5" s="4">
        <v>7500</v>
      </c>
    </row>
    <row r="6" spans="1:7" x14ac:dyDescent="0.55000000000000004">
      <c r="A6" s="3" t="s">
        <v>55</v>
      </c>
      <c r="B6" s="3" t="s">
        <v>48</v>
      </c>
      <c r="C6" s="3" t="s">
        <v>56</v>
      </c>
      <c r="D6" s="3">
        <v>6</v>
      </c>
      <c r="E6" s="4">
        <v>180000</v>
      </c>
      <c r="F6" s="4" t="s">
        <v>58</v>
      </c>
      <c r="G6" s="4">
        <v>27000</v>
      </c>
    </row>
    <row r="7" spans="1:7" x14ac:dyDescent="0.55000000000000004">
      <c r="A7" s="3" t="s">
        <v>59</v>
      </c>
      <c r="B7" s="3" t="s">
        <v>52</v>
      </c>
      <c r="C7" s="3" t="s">
        <v>60</v>
      </c>
      <c r="D7" s="3">
        <v>3</v>
      </c>
      <c r="E7" s="4">
        <v>105000</v>
      </c>
      <c r="F7" s="4" t="s">
        <v>50</v>
      </c>
      <c r="G7" s="4">
        <v>10500</v>
      </c>
    </row>
    <row r="8" spans="1:7" x14ac:dyDescent="0.55000000000000004">
      <c r="A8" s="3" t="s">
        <v>47</v>
      </c>
      <c r="B8" s="3" t="s">
        <v>48</v>
      </c>
      <c r="C8" s="3" t="s">
        <v>61</v>
      </c>
      <c r="D8" s="3">
        <v>4</v>
      </c>
      <c r="E8" s="4">
        <v>140000</v>
      </c>
      <c r="F8" s="4" t="s">
        <v>58</v>
      </c>
      <c r="G8" s="4">
        <v>21000</v>
      </c>
    </row>
    <row r="9" spans="1:7" x14ac:dyDescent="0.55000000000000004">
      <c r="A9" s="3" t="s">
        <v>47</v>
      </c>
      <c r="B9" s="3" t="s">
        <v>48</v>
      </c>
      <c r="C9" s="3" t="s">
        <v>62</v>
      </c>
      <c r="D9" s="3">
        <v>6</v>
      </c>
      <c r="E9" s="4">
        <v>210000</v>
      </c>
      <c r="F9" s="4" t="s">
        <v>50</v>
      </c>
      <c r="G9" s="4">
        <v>21000</v>
      </c>
    </row>
    <row r="10" spans="1:7" x14ac:dyDescent="0.55000000000000004">
      <c r="A10" s="3" t="s">
        <v>63</v>
      </c>
      <c r="B10" s="3" t="s">
        <v>52</v>
      </c>
      <c r="C10" s="3" t="s">
        <v>64</v>
      </c>
      <c r="D10" s="3">
        <v>4</v>
      </c>
      <c r="E10" s="4">
        <v>120000</v>
      </c>
      <c r="F10" s="4" t="s">
        <v>54</v>
      </c>
      <c r="G10" s="4">
        <v>6000</v>
      </c>
    </row>
    <row r="11" spans="1:7" x14ac:dyDescent="0.55000000000000004">
      <c r="A11" s="3" t="s">
        <v>65</v>
      </c>
      <c r="B11" s="3" t="s">
        <v>52</v>
      </c>
      <c r="C11" s="3" t="s">
        <v>66</v>
      </c>
      <c r="D11" s="3">
        <v>4</v>
      </c>
      <c r="E11" s="4">
        <v>140000</v>
      </c>
      <c r="F11" s="4" t="s">
        <v>58</v>
      </c>
      <c r="G11" s="4">
        <v>21000</v>
      </c>
    </row>
    <row r="12" spans="1:7" x14ac:dyDescent="0.55000000000000004">
      <c r="A12" s="3" t="s">
        <v>67</v>
      </c>
      <c r="B12" s="3" t="s">
        <v>48</v>
      </c>
      <c r="C12" s="3" t="s">
        <v>68</v>
      </c>
      <c r="D12" s="3">
        <v>3</v>
      </c>
      <c r="E12" s="4">
        <v>120000</v>
      </c>
      <c r="F12" s="4" t="s">
        <v>50</v>
      </c>
      <c r="G12" s="4">
        <v>12000</v>
      </c>
    </row>
    <row r="13" spans="1:7" x14ac:dyDescent="0.55000000000000004">
      <c r="A13" s="3" t="s">
        <v>69</v>
      </c>
      <c r="B13" s="3" t="s">
        <v>48</v>
      </c>
      <c r="C13" s="3" t="s">
        <v>70</v>
      </c>
      <c r="D13" s="3">
        <v>4</v>
      </c>
      <c r="E13" s="4">
        <v>120000</v>
      </c>
      <c r="F13" s="4" t="s">
        <v>50</v>
      </c>
      <c r="G13" s="4">
        <v>12000</v>
      </c>
    </row>
    <row r="14" spans="1:7" x14ac:dyDescent="0.55000000000000004">
      <c r="A14" s="3" t="s">
        <v>71</v>
      </c>
      <c r="B14" s="3" t="s">
        <v>52</v>
      </c>
      <c r="C14" s="3" t="s">
        <v>72</v>
      </c>
      <c r="D14" s="3">
        <v>5</v>
      </c>
      <c r="E14" s="4">
        <v>175000</v>
      </c>
      <c r="F14" s="4" t="s">
        <v>58</v>
      </c>
      <c r="G14" s="4">
        <v>26250</v>
      </c>
    </row>
    <row r="15" spans="1:7" x14ac:dyDescent="0.55000000000000004">
      <c r="A15" s="3" t="s">
        <v>73</v>
      </c>
      <c r="B15" s="3" t="s">
        <v>52</v>
      </c>
      <c r="C15" s="3" t="s">
        <v>74</v>
      </c>
      <c r="D15" s="3">
        <v>3</v>
      </c>
      <c r="E15" s="4">
        <v>105000</v>
      </c>
      <c r="F15" s="4" t="s">
        <v>54</v>
      </c>
      <c r="G15" s="4">
        <v>5250</v>
      </c>
    </row>
    <row r="18" spans="1:7" x14ac:dyDescent="0.55000000000000004">
      <c r="A18" s="3" t="s">
        <v>41</v>
      </c>
      <c r="B18" s="3" t="s">
        <v>46</v>
      </c>
    </row>
    <row r="19" spans="1:7" x14ac:dyDescent="0.55000000000000004">
      <c r="A19" s="3" t="s">
        <v>48</v>
      </c>
      <c r="B19" s="23" t="s">
        <v>311</v>
      </c>
    </row>
    <row r="22" spans="1:7" x14ac:dyDescent="0.55000000000000004">
      <c r="A22" s="3" t="s">
        <v>40</v>
      </c>
      <c r="B22" s="3" t="s">
        <v>41</v>
      </c>
      <c r="C22" s="3" t="s">
        <v>42</v>
      </c>
      <c r="D22" s="3" t="s">
        <v>43</v>
      </c>
      <c r="E22" s="3" t="s">
        <v>44</v>
      </c>
      <c r="F22" s="3" t="s">
        <v>45</v>
      </c>
      <c r="G22" s="3" t="s">
        <v>46</v>
      </c>
    </row>
    <row r="23" spans="1:7" x14ac:dyDescent="0.55000000000000004">
      <c r="A23" s="3" t="s">
        <v>47</v>
      </c>
      <c r="B23" s="3" t="s">
        <v>48</v>
      </c>
      <c r="C23" s="3" t="s">
        <v>49</v>
      </c>
      <c r="D23" s="3">
        <v>3</v>
      </c>
      <c r="E23" s="4">
        <v>105000</v>
      </c>
      <c r="F23" s="4" t="s">
        <v>50</v>
      </c>
      <c r="G23" s="4">
        <v>10500</v>
      </c>
    </row>
    <row r="24" spans="1:7" x14ac:dyDescent="0.55000000000000004">
      <c r="A24" s="3" t="s">
        <v>67</v>
      </c>
      <c r="B24" s="3" t="s">
        <v>48</v>
      </c>
      <c r="C24" s="3" t="s">
        <v>68</v>
      </c>
      <c r="D24" s="3">
        <v>3</v>
      </c>
      <c r="E24" s="4">
        <v>120000</v>
      </c>
      <c r="F24" s="4" t="s">
        <v>50</v>
      </c>
      <c r="G24" s="4">
        <v>12000</v>
      </c>
    </row>
    <row r="25" spans="1:7" x14ac:dyDescent="0.55000000000000004">
      <c r="A25" s="3" t="s">
        <v>69</v>
      </c>
      <c r="B25" s="3" t="s">
        <v>48</v>
      </c>
      <c r="C25" s="3" t="s">
        <v>70</v>
      </c>
      <c r="D25" s="3">
        <v>4</v>
      </c>
      <c r="E25" s="4">
        <v>120000</v>
      </c>
      <c r="F25" s="4" t="s">
        <v>50</v>
      </c>
      <c r="G25" s="4">
        <v>12000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/>
  </sheetViews>
  <sheetFormatPr defaultRowHeight="17.600000000000001" x14ac:dyDescent="0.55000000000000004"/>
  <cols>
    <col min="1" max="1" width="11.42578125" customWidth="1"/>
    <col min="2" max="2" width="10.140625" customWidth="1"/>
    <col min="3" max="3" width="11.5" customWidth="1"/>
    <col min="4" max="4" width="10.42578125" bestFit="1" customWidth="1"/>
    <col min="5" max="5" width="12.35546875" customWidth="1"/>
    <col min="6" max="6" width="16.92578125" bestFit="1" customWidth="1"/>
    <col min="7" max="7" width="13.92578125" customWidth="1"/>
    <col min="8" max="8" width="18.5703125" bestFit="1" customWidth="1"/>
    <col min="10" max="10" width="10.5703125" bestFit="1" customWidth="1"/>
  </cols>
  <sheetData>
    <row r="1" spans="1:10" x14ac:dyDescent="0.55000000000000004">
      <c r="A1" s="5" t="s">
        <v>75</v>
      </c>
      <c r="B1" s="6" t="s">
        <v>76</v>
      </c>
      <c r="C1" s="7"/>
      <c r="D1" s="2"/>
      <c r="E1" s="2"/>
      <c r="F1" s="5" t="s">
        <v>77</v>
      </c>
      <c r="G1" s="6" t="s">
        <v>78</v>
      </c>
      <c r="H1" s="2"/>
      <c r="I1" s="2"/>
    </row>
    <row r="2" spans="1:10" x14ac:dyDescent="0.55000000000000004">
      <c r="A2" s="8" t="s">
        <v>79</v>
      </c>
      <c r="B2" s="8" t="s">
        <v>80</v>
      </c>
      <c r="C2" s="8" t="s">
        <v>81</v>
      </c>
      <c r="D2" s="9" t="s">
        <v>82</v>
      </c>
      <c r="E2" s="2"/>
      <c r="F2" s="10" t="s">
        <v>83</v>
      </c>
      <c r="G2" s="10" t="s">
        <v>84</v>
      </c>
      <c r="H2" s="10" t="s">
        <v>85</v>
      </c>
      <c r="I2" s="9" t="s">
        <v>86</v>
      </c>
    </row>
    <row r="3" spans="1:10" x14ac:dyDescent="0.55000000000000004">
      <c r="A3" s="3" t="s">
        <v>87</v>
      </c>
      <c r="B3" s="11">
        <v>6000</v>
      </c>
      <c r="C3" s="4">
        <v>150</v>
      </c>
      <c r="D3" s="3" t="str">
        <f>IF(LEFT(A3,1)="A","조조",IF(LEFT(A3,1)="D","주간","심야"))</f>
        <v>조조</v>
      </c>
      <c r="E3" s="2"/>
      <c r="F3" s="3" t="s">
        <v>88</v>
      </c>
      <c r="G3" s="3" t="s">
        <v>89</v>
      </c>
      <c r="H3" s="4">
        <v>1761</v>
      </c>
      <c r="I3" s="3" t="str">
        <f>CHOOSE(_xlfn.RANK.EQ(H3,$H$3:$H$12),"1등","2등","3등","","","","","","","")</f>
        <v>1등</v>
      </c>
    </row>
    <row r="4" spans="1:10" x14ac:dyDescent="0.55000000000000004">
      <c r="A4" s="3" t="s">
        <v>90</v>
      </c>
      <c r="B4" s="11">
        <v>9000</v>
      </c>
      <c r="C4" s="4">
        <v>650</v>
      </c>
      <c r="D4" s="3" t="str">
        <f t="shared" ref="D4:D12" si="0">IF(LEFT(A4,1)="A","조조",IF(LEFT(A4,1)="D","주간","심야"))</f>
        <v>주간</v>
      </c>
      <c r="E4" s="2"/>
      <c r="F4" s="3" t="s">
        <v>91</v>
      </c>
      <c r="G4" s="3" t="s">
        <v>92</v>
      </c>
      <c r="H4" s="4">
        <v>1362</v>
      </c>
      <c r="I4" s="3" t="str">
        <f t="shared" ref="I4:I12" si="1">CHOOSE(_xlfn.RANK.EQ(H4,$H$3:$H$12),"1등","2등","3등","","","","","","","")</f>
        <v/>
      </c>
    </row>
    <row r="5" spans="1:10" x14ac:dyDescent="0.55000000000000004">
      <c r="A5" s="3" t="s">
        <v>93</v>
      </c>
      <c r="B5" s="11">
        <v>6000</v>
      </c>
      <c r="C5" s="4">
        <v>50</v>
      </c>
      <c r="D5" s="3" t="str">
        <f t="shared" si="0"/>
        <v>조조</v>
      </c>
      <c r="E5" s="2"/>
      <c r="F5" s="3" t="s">
        <v>94</v>
      </c>
      <c r="G5" s="3" t="s">
        <v>95</v>
      </c>
      <c r="H5" s="4">
        <v>1207</v>
      </c>
      <c r="I5" s="3" t="str">
        <f t="shared" si="1"/>
        <v/>
      </c>
    </row>
    <row r="6" spans="1:10" x14ac:dyDescent="0.55000000000000004">
      <c r="A6" s="3" t="s">
        <v>96</v>
      </c>
      <c r="B6" s="11">
        <v>8000</v>
      </c>
      <c r="C6" s="4">
        <v>180</v>
      </c>
      <c r="D6" s="3" t="str">
        <f t="shared" si="0"/>
        <v>심야</v>
      </c>
      <c r="E6" s="2"/>
      <c r="F6" s="3" t="s">
        <v>97</v>
      </c>
      <c r="G6" s="3" t="s">
        <v>98</v>
      </c>
      <c r="H6" s="4">
        <v>1270</v>
      </c>
      <c r="I6" s="3" t="str">
        <f t="shared" si="1"/>
        <v/>
      </c>
    </row>
    <row r="7" spans="1:10" x14ac:dyDescent="0.55000000000000004">
      <c r="A7" s="3" t="s">
        <v>99</v>
      </c>
      <c r="B7" s="11">
        <v>6000</v>
      </c>
      <c r="C7" s="4">
        <v>350</v>
      </c>
      <c r="D7" s="3" t="str">
        <f t="shared" si="0"/>
        <v>조조</v>
      </c>
      <c r="E7" s="2"/>
      <c r="F7" s="3" t="s">
        <v>100</v>
      </c>
      <c r="G7" s="3" t="s">
        <v>101</v>
      </c>
      <c r="H7" s="4">
        <v>1441</v>
      </c>
      <c r="I7" s="3" t="str">
        <f t="shared" si="1"/>
        <v>2등</v>
      </c>
    </row>
    <row r="8" spans="1:10" x14ac:dyDescent="0.55000000000000004">
      <c r="A8" s="3" t="s">
        <v>102</v>
      </c>
      <c r="B8" s="11">
        <v>10000</v>
      </c>
      <c r="C8" s="4">
        <v>980</v>
      </c>
      <c r="D8" s="3" t="str">
        <f t="shared" si="0"/>
        <v>주간</v>
      </c>
      <c r="E8" s="2"/>
      <c r="F8" s="3" t="s">
        <v>103</v>
      </c>
      <c r="G8" s="3" t="s">
        <v>89</v>
      </c>
      <c r="H8" s="4">
        <v>1231</v>
      </c>
      <c r="I8" s="3" t="str">
        <f t="shared" si="1"/>
        <v/>
      </c>
    </row>
    <row r="9" spans="1:10" x14ac:dyDescent="0.55000000000000004">
      <c r="A9" s="3" t="s">
        <v>104</v>
      </c>
      <c r="B9" s="11">
        <v>9000</v>
      </c>
      <c r="C9" s="4">
        <v>320</v>
      </c>
      <c r="D9" s="3" t="str">
        <f t="shared" si="0"/>
        <v>심야</v>
      </c>
      <c r="E9" s="2"/>
      <c r="F9" s="3" t="s">
        <v>105</v>
      </c>
      <c r="G9" s="3" t="s">
        <v>101</v>
      </c>
      <c r="H9" s="4">
        <v>1341</v>
      </c>
      <c r="I9" s="3" t="str">
        <f t="shared" si="1"/>
        <v/>
      </c>
    </row>
    <row r="10" spans="1:10" x14ac:dyDescent="0.55000000000000004">
      <c r="A10" s="3" t="s">
        <v>106</v>
      </c>
      <c r="B10" s="11">
        <v>4000</v>
      </c>
      <c r="C10" s="4">
        <v>30</v>
      </c>
      <c r="D10" s="3" t="str">
        <f t="shared" si="0"/>
        <v>조조</v>
      </c>
      <c r="E10" s="2"/>
      <c r="F10" s="3" t="s">
        <v>107</v>
      </c>
      <c r="G10" s="3" t="s">
        <v>108</v>
      </c>
      <c r="H10" s="4">
        <v>1298</v>
      </c>
      <c r="I10" s="3" t="str">
        <f t="shared" si="1"/>
        <v/>
      </c>
    </row>
    <row r="11" spans="1:10" x14ac:dyDescent="0.55000000000000004">
      <c r="A11" s="3" t="s">
        <v>109</v>
      </c>
      <c r="B11" s="11">
        <v>5000</v>
      </c>
      <c r="C11" s="4">
        <v>80</v>
      </c>
      <c r="D11" s="3" t="str">
        <f t="shared" si="0"/>
        <v>주간</v>
      </c>
      <c r="E11" s="2"/>
      <c r="F11" s="3" t="s">
        <v>110</v>
      </c>
      <c r="G11" s="3" t="s">
        <v>111</v>
      </c>
      <c r="H11" s="4">
        <v>1425</v>
      </c>
      <c r="I11" s="3" t="str">
        <f t="shared" si="1"/>
        <v>3등</v>
      </c>
    </row>
    <row r="12" spans="1:10" x14ac:dyDescent="0.55000000000000004">
      <c r="A12" s="3" t="s">
        <v>112</v>
      </c>
      <c r="B12" s="11">
        <v>8000</v>
      </c>
      <c r="C12" s="4">
        <v>580</v>
      </c>
      <c r="D12" s="3" t="str">
        <f t="shared" si="0"/>
        <v>주간</v>
      </c>
      <c r="E12" s="2"/>
      <c r="F12" s="3" t="s">
        <v>113</v>
      </c>
      <c r="G12" s="3" t="s">
        <v>92</v>
      </c>
      <c r="H12" s="4">
        <v>1301</v>
      </c>
      <c r="I12" s="3" t="str">
        <f t="shared" si="1"/>
        <v/>
      </c>
    </row>
    <row r="13" spans="1:10" x14ac:dyDescent="0.55000000000000004">
      <c r="A13" s="2"/>
      <c r="B13" s="2"/>
      <c r="C13" s="2"/>
      <c r="D13" s="2"/>
      <c r="E13" s="2"/>
      <c r="F13" s="2"/>
      <c r="G13" s="2"/>
      <c r="H13" s="2"/>
      <c r="I13" s="2"/>
    </row>
    <row r="14" spans="1:10" x14ac:dyDescent="0.55000000000000004">
      <c r="A14" s="5" t="s">
        <v>114</v>
      </c>
      <c r="B14" s="6" t="s">
        <v>115</v>
      </c>
      <c r="C14" s="2"/>
      <c r="D14" s="2"/>
      <c r="E14" s="2"/>
      <c r="F14" s="2"/>
      <c r="G14" s="5" t="s">
        <v>116</v>
      </c>
      <c r="H14" s="6" t="s">
        <v>117</v>
      </c>
      <c r="I14" s="2"/>
    </row>
    <row r="15" spans="1:10" x14ac:dyDescent="0.55000000000000004">
      <c r="A15" s="12" t="s">
        <v>118</v>
      </c>
      <c r="B15" s="3" t="s">
        <v>119</v>
      </c>
      <c r="C15" s="3" t="s">
        <v>120</v>
      </c>
      <c r="D15" s="3" t="s">
        <v>121</v>
      </c>
      <c r="E15" s="3" t="s">
        <v>122</v>
      </c>
      <c r="F15" s="2"/>
      <c r="G15" s="12" t="s">
        <v>123</v>
      </c>
      <c r="H15" s="12" t="s">
        <v>124</v>
      </c>
      <c r="I15" s="12" t="s">
        <v>125</v>
      </c>
      <c r="J15" s="12" t="s">
        <v>297</v>
      </c>
    </row>
    <row r="16" spans="1:10" x14ac:dyDescent="0.55000000000000004">
      <c r="A16" s="12" t="s">
        <v>126</v>
      </c>
      <c r="B16" s="3" t="s">
        <v>127</v>
      </c>
      <c r="C16" s="4">
        <v>12000</v>
      </c>
      <c r="D16" s="4">
        <v>48</v>
      </c>
      <c r="E16" s="4">
        <f>C16*D16</f>
        <v>576000</v>
      </c>
      <c r="F16" s="2"/>
      <c r="G16" s="3" t="s">
        <v>128</v>
      </c>
      <c r="H16" s="3" t="s">
        <v>129</v>
      </c>
      <c r="I16" s="3" t="s">
        <v>130</v>
      </c>
      <c r="J16" s="4">
        <v>5500000</v>
      </c>
    </row>
    <row r="17" spans="1:10" x14ac:dyDescent="0.55000000000000004">
      <c r="A17" s="3" t="s">
        <v>131</v>
      </c>
      <c r="B17" s="3" t="s">
        <v>132</v>
      </c>
      <c r="C17" s="4">
        <v>11000</v>
      </c>
      <c r="D17" s="4">
        <v>42</v>
      </c>
      <c r="E17" s="4">
        <f t="shared" ref="E17:E24" si="2">C17*D17</f>
        <v>462000</v>
      </c>
      <c r="F17" s="2"/>
      <c r="G17" s="3" t="s">
        <v>133</v>
      </c>
      <c r="H17" s="3" t="s">
        <v>129</v>
      </c>
      <c r="I17" s="3" t="s">
        <v>134</v>
      </c>
      <c r="J17" s="4">
        <v>4800000</v>
      </c>
    </row>
    <row r="18" spans="1:10" x14ac:dyDescent="0.55000000000000004">
      <c r="A18" s="3" t="s">
        <v>135</v>
      </c>
      <c r="B18" s="3" t="s">
        <v>136</v>
      </c>
      <c r="C18" s="4">
        <v>8500</v>
      </c>
      <c r="D18" s="4">
        <v>43</v>
      </c>
      <c r="E18" s="4">
        <f t="shared" si="2"/>
        <v>365500</v>
      </c>
      <c r="F18" s="2"/>
      <c r="G18" s="3" t="s">
        <v>137</v>
      </c>
      <c r="H18" s="3" t="s">
        <v>129</v>
      </c>
      <c r="I18" s="3" t="s">
        <v>138</v>
      </c>
      <c r="J18" s="4">
        <v>3800000</v>
      </c>
    </row>
    <row r="19" spans="1:10" x14ac:dyDescent="0.55000000000000004">
      <c r="A19" s="3" t="s">
        <v>139</v>
      </c>
      <c r="B19" s="3" t="s">
        <v>140</v>
      </c>
      <c r="C19" s="4">
        <v>15000</v>
      </c>
      <c r="D19" s="4">
        <v>35</v>
      </c>
      <c r="E19" s="4">
        <f t="shared" si="2"/>
        <v>525000</v>
      </c>
      <c r="F19" s="2"/>
      <c r="G19" s="3" t="s">
        <v>141</v>
      </c>
      <c r="H19" s="3" t="s">
        <v>142</v>
      </c>
      <c r="I19" s="3" t="s">
        <v>143</v>
      </c>
      <c r="J19" s="4">
        <v>6000000</v>
      </c>
    </row>
    <row r="20" spans="1:10" x14ac:dyDescent="0.55000000000000004">
      <c r="A20" s="3" t="s">
        <v>144</v>
      </c>
      <c r="B20" s="3" t="s">
        <v>145</v>
      </c>
      <c r="C20" s="4">
        <v>6500</v>
      </c>
      <c r="D20" s="4">
        <v>28</v>
      </c>
      <c r="E20" s="4">
        <f t="shared" si="2"/>
        <v>182000</v>
      </c>
      <c r="F20" s="2"/>
      <c r="G20" s="3" t="s">
        <v>146</v>
      </c>
      <c r="H20" s="3" t="s">
        <v>142</v>
      </c>
      <c r="I20" s="3" t="s">
        <v>138</v>
      </c>
      <c r="J20" s="4">
        <v>3500000</v>
      </c>
    </row>
    <row r="21" spans="1:10" x14ac:dyDescent="0.55000000000000004">
      <c r="A21" s="3" t="s">
        <v>147</v>
      </c>
      <c r="B21" s="3" t="s">
        <v>132</v>
      </c>
      <c r="C21" s="4">
        <v>21000</v>
      </c>
      <c r="D21" s="4">
        <v>26</v>
      </c>
      <c r="E21" s="4">
        <f t="shared" si="2"/>
        <v>546000</v>
      </c>
      <c r="F21" s="2"/>
      <c r="G21" s="3" t="s">
        <v>148</v>
      </c>
      <c r="H21" s="3" t="s">
        <v>142</v>
      </c>
      <c r="I21" s="3" t="s">
        <v>138</v>
      </c>
      <c r="J21" s="4">
        <v>3400000</v>
      </c>
    </row>
    <row r="22" spans="1:10" x14ac:dyDescent="0.55000000000000004">
      <c r="A22" s="3" t="s">
        <v>149</v>
      </c>
      <c r="B22" s="3" t="s">
        <v>127</v>
      </c>
      <c r="C22" s="4">
        <v>9000</v>
      </c>
      <c r="D22" s="4">
        <v>52</v>
      </c>
      <c r="E22" s="4">
        <f t="shared" si="2"/>
        <v>468000</v>
      </c>
      <c r="F22" s="2"/>
      <c r="G22" s="3" t="s">
        <v>150</v>
      </c>
      <c r="H22" s="3" t="s">
        <v>151</v>
      </c>
      <c r="I22" s="3" t="s">
        <v>130</v>
      </c>
      <c r="J22" s="4">
        <v>5800000</v>
      </c>
    </row>
    <row r="23" spans="1:10" x14ac:dyDescent="0.55000000000000004">
      <c r="A23" s="3" t="s">
        <v>152</v>
      </c>
      <c r="B23" s="3" t="s">
        <v>153</v>
      </c>
      <c r="C23" s="4">
        <v>25000</v>
      </c>
      <c r="D23" s="4">
        <v>15</v>
      </c>
      <c r="E23" s="4">
        <f t="shared" si="2"/>
        <v>375000</v>
      </c>
      <c r="F23" s="2"/>
      <c r="G23" s="3" t="s">
        <v>154</v>
      </c>
      <c r="H23" s="3" t="s">
        <v>155</v>
      </c>
      <c r="I23" s="3" t="s">
        <v>134</v>
      </c>
      <c r="J23" s="4">
        <v>5100000</v>
      </c>
    </row>
    <row r="24" spans="1:10" x14ac:dyDescent="0.55000000000000004">
      <c r="A24" s="3" t="s">
        <v>156</v>
      </c>
      <c r="B24" s="3" t="s">
        <v>132</v>
      </c>
      <c r="C24" s="4">
        <v>13000</v>
      </c>
      <c r="D24" s="4">
        <v>38</v>
      </c>
      <c r="E24" s="4">
        <f t="shared" si="2"/>
        <v>494000</v>
      </c>
      <c r="F24" s="2" t="s">
        <v>157</v>
      </c>
      <c r="G24" s="3" t="s">
        <v>158</v>
      </c>
      <c r="H24" s="3" t="s">
        <v>151</v>
      </c>
      <c r="I24" s="3" t="s">
        <v>138</v>
      </c>
      <c r="J24" s="4">
        <v>3200000</v>
      </c>
    </row>
    <row r="25" spans="1:10" x14ac:dyDescent="0.55000000000000004">
      <c r="A25" s="33" t="s">
        <v>159</v>
      </c>
      <c r="B25" s="34"/>
      <c r="C25" s="34"/>
      <c r="D25" s="35"/>
      <c r="E25" s="3" t="str">
        <f>COUNTIFS(B16:B24,"대한민국",E16:E24,"&gt;=500000",E16:E24,"&lt;600000")&amp;"개"</f>
        <v>2개</v>
      </c>
      <c r="F25" s="2"/>
      <c r="G25" s="36" t="s">
        <v>160</v>
      </c>
      <c r="H25" s="37"/>
      <c r="I25" s="38"/>
      <c r="J25" s="11">
        <f>ROUND(DAVERAGE(G15:J24,J15,I15:I16),-3)</f>
        <v>5767000</v>
      </c>
    </row>
    <row r="26" spans="1:10" x14ac:dyDescent="0.55000000000000004">
      <c r="A26" s="2"/>
      <c r="B26" s="2"/>
      <c r="C26" s="2"/>
      <c r="D26" s="2"/>
      <c r="E26" s="2"/>
      <c r="F26" s="2"/>
      <c r="G26" s="2"/>
      <c r="H26" s="2"/>
      <c r="I26" s="2"/>
    </row>
    <row r="27" spans="1:10" x14ac:dyDescent="0.55000000000000004">
      <c r="A27" s="5" t="s">
        <v>161</v>
      </c>
      <c r="B27" s="6" t="s">
        <v>162</v>
      </c>
      <c r="C27" s="2"/>
      <c r="D27" s="2"/>
      <c r="E27" s="2"/>
      <c r="F27" s="39" t="s">
        <v>163</v>
      </c>
      <c r="G27" s="39"/>
      <c r="H27" s="2"/>
      <c r="I27" s="2"/>
    </row>
    <row r="28" spans="1:10" x14ac:dyDescent="0.55000000000000004">
      <c r="A28" s="3" t="s">
        <v>164</v>
      </c>
      <c r="B28" s="3" t="s">
        <v>165</v>
      </c>
      <c r="C28" s="3" t="s">
        <v>166</v>
      </c>
      <c r="D28" s="13" t="s">
        <v>167</v>
      </c>
      <c r="E28" s="2"/>
      <c r="F28" s="3" t="s">
        <v>168</v>
      </c>
      <c r="G28" s="3" t="s">
        <v>167</v>
      </c>
      <c r="H28" s="2"/>
      <c r="I28" s="2"/>
    </row>
    <row r="29" spans="1:10" x14ac:dyDescent="0.55000000000000004">
      <c r="A29" s="3" t="s">
        <v>169</v>
      </c>
      <c r="B29" s="3">
        <v>95</v>
      </c>
      <c r="C29" s="4">
        <v>760000</v>
      </c>
      <c r="D29" s="3" t="str">
        <f>VLOOKUP(C29,$F$29:$G$32,2)</f>
        <v>루비</v>
      </c>
      <c r="E29" s="2"/>
      <c r="F29" s="4">
        <v>750000</v>
      </c>
      <c r="G29" s="3" t="s">
        <v>170</v>
      </c>
      <c r="H29" s="2"/>
      <c r="I29" s="2"/>
    </row>
    <row r="30" spans="1:10" x14ac:dyDescent="0.55000000000000004">
      <c r="A30" s="3" t="s">
        <v>171</v>
      </c>
      <c r="B30" s="3">
        <v>127</v>
      </c>
      <c r="C30" s="4">
        <v>1270000</v>
      </c>
      <c r="D30" s="3" t="str">
        <f t="shared" ref="D30:D37" si="3">VLOOKUP(C30,$F$29:$G$32,2)</f>
        <v>오팔</v>
      </c>
      <c r="E30" s="2"/>
      <c r="F30" s="4">
        <v>1000000</v>
      </c>
      <c r="G30" s="3" t="s">
        <v>172</v>
      </c>
      <c r="H30" s="2"/>
      <c r="I30" s="2"/>
    </row>
    <row r="31" spans="1:10" x14ac:dyDescent="0.55000000000000004">
      <c r="A31" s="3" t="s">
        <v>173</v>
      </c>
      <c r="B31" s="3">
        <v>83</v>
      </c>
      <c r="C31" s="4">
        <v>830000</v>
      </c>
      <c r="D31" s="3" t="str">
        <f t="shared" si="3"/>
        <v>루비</v>
      </c>
      <c r="E31" s="2"/>
      <c r="F31" s="4">
        <v>1250000</v>
      </c>
      <c r="G31" s="3" t="s">
        <v>174</v>
      </c>
      <c r="H31" s="2"/>
      <c r="I31" s="2"/>
    </row>
    <row r="32" spans="1:10" x14ac:dyDescent="0.55000000000000004">
      <c r="A32" s="3" t="s">
        <v>175</v>
      </c>
      <c r="B32" s="3">
        <v>115</v>
      </c>
      <c r="C32" s="4">
        <v>1035000</v>
      </c>
      <c r="D32" s="3" t="str">
        <f t="shared" si="3"/>
        <v>사파이어</v>
      </c>
      <c r="E32" s="2"/>
      <c r="F32" s="4">
        <v>1500000</v>
      </c>
      <c r="G32" s="3" t="s">
        <v>57</v>
      </c>
      <c r="H32" s="2"/>
      <c r="I32" s="2"/>
    </row>
    <row r="33" spans="1:9" x14ac:dyDescent="0.55000000000000004">
      <c r="A33" s="3" t="s">
        <v>176</v>
      </c>
      <c r="B33" s="3">
        <v>190</v>
      </c>
      <c r="C33" s="4">
        <v>1805000</v>
      </c>
      <c r="D33" s="3" t="str">
        <f t="shared" si="3"/>
        <v>다이아</v>
      </c>
      <c r="E33" s="2"/>
      <c r="F33" s="2"/>
      <c r="G33" s="2"/>
      <c r="H33" s="2"/>
      <c r="I33" s="2"/>
    </row>
    <row r="34" spans="1:9" x14ac:dyDescent="0.55000000000000004">
      <c r="A34" s="3" t="s">
        <v>177</v>
      </c>
      <c r="B34" s="3">
        <v>185</v>
      </c>
      <c r="C34" s="4">
        <v>1665000</v>
      </c>
      <c r="D34" s="3" t="str">
        <f t="shared" si="3"/>
        <v>다이아</v>
      </c>
      <c r="E34" s="2"/>
      <c r="F34" s="2"/>
      <c r="G34" s="2"/>
      <c r="H34" s="2"/>
      <c r="I34" s="2"/>
    </row>
    <row r="35" spans="1:9" x14ac:dyDescent="0.55000000000000004">
      <c r="A35" s="3" t="s">
        <v>178</v>
      </c>
      <c r="B35" s="3">
        <v>95</v>
      </c>
      <c r="C35" s="4">
        <v>950000</v>
      </c>
      <c r="D35" s="3" t="str">
        <f t="shared" si="3"/>
        <v>루비</v>
      </c>
      <c r="E35" s="2"/>
      <c r="F35" s="2"/>
      <c r="G35" s="2"/>
      <c r="H35" s="2"/>
      <c r="I35" s="2"/>
    </row>
    <row r="36" spans="1:9" x14ac:dyDescent="0.55000000000000004">
      <c r="A36" s="3" t="s">
        <v>179</v>
      </c>
      <c r="B36" s="3">
        <v>139</v>
      </c>
      <c r="C36" s="4">
        <v>1320500</v>
      </c>
      <c r="D36" s="3" t="str">
        <f t="shared" si="3"/>
        <v>오팔</v>
      </c>
      <c r="E36" s="2"/>
      <c r="F36" s="2"/>
      <c r="G36" s="2"/>
      <c r="H36" s="2"/>
      <c r="I36" s="2"/>
    </row>
    <row r="37" spans="1:9" x14ac:dyDescent="0.55000000000000004">
      <c r="A37" s="3" t="s">
        <v>180</v>
      </c>
      <c r="B37" s="3">
        <v>105</v>
      </c>
      <c r="C37" s="4">
        <v>1050000</v>
      </c>
      <c r="D37" s="3" t="str">
        <f t="shared" si="3"/>
        <v>사파이어</v>
      </c>
      <c r="E37" s="2"/>
      <c r="F37" s="2"/>
      <c r="G37" s="2"/>
      <c r="H37" s="2"/>
      <c r="I37" s="2"/>
    </row>
    <row r="38" spans="1:9" x14ac:dyDescent="0.55000000000000004">
      <c r="A38" s="14"/>
      <c r="B38" s="14"/>
      <c r="C38" s="14"/>
      <c r="D38" s="14"/>
      <c r="E38" s="14"/>
      <c r="F38" s="14"/>
      <c r="G38" s="14"/>
      <c r="H38" s="14"/>
      <c r="I38" s="14"/>
    </row>
  </sheetData>
  <mergeCells count="3">
    <mergeCell ref="A25:D25"/>
    <mergeCell ref="G25:I25"/>
    <mergeCell ref="F27:G27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workbookViewId="0"/>
  </sheetViews>
  <sheetFormatPr defaultRowHeight="17.600000000000001" outlineLevelRow="3" x14ac:dyDescent="0.55000000000000004"/>
  <cols>
    <col min="1" max="1" width="11.2109375" bestFit="1" customWidth="1"/>
  </cols>
  <sheetData>
    <row r="1" spans="1:10" ht="21.45" x14ac:dyDescent="0.55000000000000004">
      <c r="A1" s="32" t="s">
        <v>181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x14ac:dyDescent="0.55000000000000004">
      <c r="A2" s="2"/>
      <c r="B2" s="2"/>
      <c r="C2" s="2"/>
      <c r="D2" s="2"/>
      <c r="E2" s="2"/>
      <c r="F2" s="2"/>
      <c r="G2" s="2"/>
      <c r="H2" s="2"/>
      <c r="I2" s="14"/>
      <c r="J2" s="14"/>
    </row>
    <row r="3" spans="1:10" x14ac:dyDescent="0.55000000000000004">
      <c r="A3" s="3" t="s">
        <v>182</v>
      </c>
      <c r="B3" s="3" t="s">
        <v>183</v>
      </c>
      <c r="C3" s="3" t="s">
        <v>184</v>
      </c>
      <c r="D3" s="3" t="s">
        <v>185</v>
      </c>
      <c r="E3" s="3" t="s">
        <v>186</v>
      </c>
      <c r="F3" s="3" t="s">
        <v>187</v>
      </c>
      <c r="G3" s="3" t="s">
        <v>188</v>
      </c>
      <c r="H3" s="3" t="s">
        <v>189</v>
      </c>
      <c r="I3" s="3" t="s">
        <v>190</v>
      </c>
      <c r="J3" s="3" t="s">
        <v>191</v>
      </c>
    </row>
    <row r="4" spans="1:10" outlineLevel="3" x14ac:dyDescent="0.55000000000000004">
      <c r="A4" s="3">
        <v>1</v>
      </c>
      <c r="B4" s="3" t="s">
        <v>194</v>
      </c>
      <c r="C4" s="3">
        <v>74</v>
      </c>
      <c r="D4" s="3">
        <v>78</v>
      </c>
      <c r="E4" s="3">
        <v>82</v>
      </c>
      <c r="F4" s="3">
        <v>68</v>
      </c>
      <c r="G4" s="3">
        <v>96</v>
      </c>
      <c r="H4" s="3">
        <v>94</v>
      </c>
      <c r="I4" s="15">
        <f>SUM(C4:H4)</f>
        <v>492</v>
      </c>
      <c r="J4" s="16">
        <f>AVERAGE(C4:H4)</f>
        <v>82</v>
      </c>
    </row>
    <row r="5" spans="1:10" outlineLevel="3" x14ac:dyDescent="0.55000000000000004">
      <c r="A5" s="3">
        <v>1</v>
      </c>
      <c r="B5" s="3" t="s">
        <v>199</v>
      </c>
      <c r="C5" s="3">
        <v>68</v>
      </c>
      <c r="D5" s="3">
        <v>87</v>
      </c>
      <c r="E5" s="3">
        <v>88</v>
      </c>
      <c r="F5" s="3">
        <v>96</v>
      </c>
      <c r="G5" s="3">
        <v>74</v>
      </c>
      <c r="H5" s="3">
        <v>92</v>
      </c>
      <c r="I5" s="15">
        <f>SUM(C5:H5)</f>
        <v>505</v>
      </c>
      <c r="J5" s="16">
        <f>AVERAGE(C5:H5)</f>
        <v>84.166666666666671</v>
      </c>
    </row>
    <row r="6" spans="1:10" outlineLevel="3" x14ac:dyDescent="0.55000000000000004">
      <c r="A6" s="3">
        <v>1</v>
      </c>
      <c r="B6" s="3" t="s">
        <v>202</v>
      </c>
      <c r="C6" s="3">
        <v>91</v>
      </c>
      <c r="D6" s="3">
        <v>96</v>
      </c>
      <c r="E6" s="3">
        <v>92</v>
      </c>
      <c r="F6" s="3">
        <v>88</v>
      </c>
      <c r="G6" s="3">
        <v>91</v>
      </c>
      <c r="H6" s="3">
        <v>94</v>
      </c>
      <c r="I6" s="15">
        <f>SUM(C6:H6)</f>
        <v>552</v>
      </c>
      <c r="J6" s="16">
        <f>AVERAGE(C6:H6)</f>
        <v>92</v>
      </c>
    </row>
    <row r="7" spans="1:10" outlineLevel="3" x14ac:dyDescent="0.55000000000000004">
      <c r="A7" s="3">
        <v>1</v>
      </c>
      <c r="B7" s="3" t="s">
        <v>207</v>
      </c>
      <c r="C7" s="3">
        <v>92</v>
      </c>
      <c r="D7" s="3">
        <v>91</v>
      </c>
      <c r="E7" s="3">
        <v>89</v>
      </c>
      <c r="F7" s="3">
        <v>87</v>
      </c>
      <c r="G7" s="3">
        <v>75</v>
      </c>
      <c r="H7" s="3">
        <v>82</v>
      </c>
      <c r="I7" s="15">
        <f>SUM(C7:H7)</f>
        <v>516</v>
      </c>
      <c r="J7" s="16">
        <f>AVERAGE(C7:H7)</f>
        <v>86</v>
      </c>
    </row>
    <row r="8" spans="1:10" outlineLevel="2" x14ac:dyDescent="0.55000000000000004">
      <c r="A8" s="24" t="s">
        <v>305</v>
      </c>
      <c r="B8" s="3"/>
      <c r="C8" s="3"/>
      <c r="D8" s="3"/>
      <c r="E8" s="3"/>
      <c r="F8" s="3"/>
      <c r="G8" s="3"/>
      <c r="H8" s="3"/>
      <c r="I8" s="15"/>
      <c r="J8" s="16">
        <f>SUBTOTAL(4,J4:J7)</f>
        <v>92</v>
      </c>
    </row>
    <row r="9" spans="1:10" outlineLevel="1" x14ac:dyDescent="0.55000000000000004">
      <c r="A9" s="24" t="s">
        <v>299</v>
      </c>
      <c r="B9" s="3"/>
      <c r="C9" s="3">
        <f t="shared" ref="C9:H9" si="0">SUBTOTAL(9,C4:C7)</f>
        <v>325</v>
      </c>
      <c r="D9" s="3">
        <f t="shared" si="0"/>
        <v>352</v>
      </c>
      <c r="E9" s="3">
        <f t="shared" si="0"/>
        <v>351</v>
      </c>
      <c r="F9" s="3">
        <f t="shared" si="0"/>
        <v>339</v>
      </c>
      <c r="G9" s="3">
        <f t="shared" si="0"/>
        <v>336</v>
      </c>
      <c r="H9" s="3">
        <f t="shared" si="0"/>
        <v>362</v>
      </c>
      <c r="I9" s="15"/>
      <c r="J9" s="16"/>
    </row>
    <row r="10" spans="1:10" outlineLevel="3" x14ac:dyDescent="0.55000000000000004">
      <c r="A10" s="3">
        <v>2</v>
      </c>
      <c r="B10" s="3" t="s">
        <v>192</v>
      </c>
      <c r="C10" s="3">
        <v>74</v>
      </c>
      <c r="D10" s="3">
        <v>83</v>
      </c>
      <c r="E10" s="3">
        <v>58</v>
      </c>
      <c r="F10" s="3">
        <v>92</v>
      </c>
      <c r="G10" s="3">
        <v>69</v>
      </c>
      <c r="H10" s="3">
        <v>87</v>
      </c>
      <c r="I10" s="15">
        <f>SUM(C10:H10)</f>
        <v>463</v>
      </c>
      <c r="J10" s="16">
        <f>AVERAGE(C10:H10)</f>
        <v>77.166666666666671</v>
      </c>
    </row>
    <row r="11" spans="1:10" outlineLevel="3" x14ac:dyDescent="0.55000000000000004">
      <c r="A11" s="3">
        <v>2</v>
      </c>
      <c r="B11" s="3" t="s">
        <v>195</v>
      </c>
      <c r="C11" s="3">
        <v>96</v>
      </c>
      <c r="D11" s="3">
        <v>94</v>
      </c>
      <c r="E11" s="3">
        <v>88</v>
      </c>
      <c r="F11" s="3">
        <v>74</v>
      </c>
      <c r="G11" s="3">
        <v>86</v>
      </c>
      <c r="H11" s="3">
        <v>75</v>
      </c>
      <c r="I11" s="15">
        <f>SUM(C11:H11)</f>
        <v>513</v>
      </c>
      <c r="J11" s="16">
        <f>AVERAGE(C11:H11)</f>
        <v>85.5</v>
      </c>
    </row>
    <row r="12" spans="1:10" outlineLevel="3" x14ac:dyDescent="0.55000000000000004">
      <c r="A12" s="3">
        <v>2</v>
      </c>
      <c r="B12" s="3" t="s">
        <v>203</v>
      </c>
      <c r="C12" s="3">
        <v>78</v>
      </c>
      <c r="D12" s="3">
        <v>87</v>
      </c>
      <c r="E12" s="3">
        <v>90</v>
      </c>
      <c r="F12" s="3">
        <v>92</v>
      </c>
      <c r="G12" s="3">
        <v>88</v>
      </c>
      <c r="H12" s="3">
        <v>86</v>
      </c>
      <c r="I12" s="15">
        <f>SUM(C12:H12)</f>
        <v>521</v>
      </c>
      <c r="J12" s="16">
        <f>AVERAGE(C12:H12)</f>
        <v>86.833333333333329</v>
      </c>
    </row>
    <row r="13" spans="1:10" outlineLevel="3" x14ac:dyDescent="0.55000000000000004">
      <c r="A13" s="3">
        <v>2</v>
      </c>
      <c r="B13" s="3" t="s">
        <v>206</v>
      </c>
      <c r="C13" s="3">
        <v>91</v>
      </c>
      <c r="D13" s="3">
        <v>94</v>
      </c>
      <c r="E13" s="3">
        <v>96</v>
      </c>
      <c r="F13" s="3">
        <v>90</v>
      </c>
      <c r="G13" s="3">
        <v>84</v>
      </c>
      <c r="H13" s="3">
        <v>93</v>
      </c>
      <c r="I13" s="15">
        <f>SUM(C13:H13)</f>
        <v>548</v>
      </c>
      <c r="J13" s="16">
        <f>AVERAGE(C13:H13)</f>
        <v>91.333333333333329</v>
      </c>
    </row>
    <row r="14" spans="1:10" outlineLevel="2" x14ac:dyDescent="0.55000000000000004">
      <c r="A14" s="24" t="s">
        <v>306</v>
      </c>
      <c r="B14" s="3"/>
      <c r="C14" s="3"/>
      <c r="D14" s="3"/>
      <c r="E14" s="3"/>
      <c r="F14" s="3"/>
      <c r="G14" s="3"/>
      <c r="H14" s="3"/>
      <c r="I14" s="15"/>
      <c r="J14" s="16">
        <f>SUBTOTAL(4,J10:J13)</f>
        <v>91.333333333333329</v>
      </c>
    </row>
    <row r="15" spans="1:10" outlineLevel="1" x14ac:dyDescent="0.55000000000000004">
      <c r="A15" s="24" t="s">
        <v>300</v>
      </c>
      <c r="B15" s="3"/>
      <c r="C15" s="3">
        <f t="shared" ref="C15:H15" si="1">SUBTOTAL(9,C10:C13)</f>
        <v>339</v>
      </c>
      <c r="D15" s="3">
        <f t="shared" si="1"/>
        <v>358</v>
      </c>
      <c r="E15" s="3">
        <f t="shared" si="1"/>
        <v>332</v>
      </c>
      <c r="F15" s="3">
        <f t="shared" si="1"/>
        <v>348</v>
      </c>
      <c r="G15" s="3">
        <f t="shared" si="1"/>
        <v>327</v>
      </c>
      <c r="H15" s="3">
        <f t="shared" si="1"/>
        <v>341</v>
      </c>
      <c r="I15" s="15"/>
      <c r="J15" s="16"/>
    </row>
    <row r="16" spans="1:10" outlineLevel="3" x14ac:dyDescent="0.55000000000000004">
      <c r="A16" s="3">
        <v>3</v>
      </c>
      <c r="B16" s="3" t="s">
        <v>193</v>
      </c>
      <c r="C16" s="3">
        <v>58</v>
      </c>
      <c r="D16" s="3">
        <v>78</v>
      </c>
      <c r="E16" s="3">
        <v>90</v>
      </c>
      <c r="F16" s="3">
        <v>87</v>
      </c>
      <c r="G16" s="3">
        <v>93</v>
      </c>
      <c r="H16" s="3">
        <v>92</v>
      </c>
      <c r="I16" s="15">
        <f>SUM(C16:H16)</f>
        <v>498</v>
      </c>
      <c r="J16" s="16">
        <f>AVERAGE(C16:H16)</f>
        <v>83</v>
      </c>
    </row>
    <row r="17" spans="1:10" outlineLevel="3" x14ac:dyDescent="0.55000000000000004">
      <c r="A17" s="3">
        <v>3</v>
      </c>
      <c r="B17" s="3" t="s">
        <v>198</v>
      </c>
      <c r="C17" s="3">
        <v>90</v>
      </c>
      <c r="D17" s="3">
        <v>87</v>
      </c>
      <c r="E17" s="3">
        <v>78</v>
      </c>
      <c r="F17" s="3">
        <v>84</v>
      </c>
      <c r="G17" s="3">
        <v>88</v>
      </c>
      <c r="H17" s="3">
        <v>91</v>
      </c>
      <c r="I17" s="15">
        <f>SUM(C17:H17)</f>
        <v>518</v>
      </c>
      <c r="J17" s="16">
        <f>AVERAGE(C17:H17)</f>
        <v>86.333333333333329</v>
      </c>
    </row>
    <row r="18" spans="1:10" outlineLevel="3" x14ac:dyDescent="0.55000000000000004">
      <c r="A18" s="3">
        <v>3</v>
      </c>
      <c r="B18" s="3" t="s">
        <v>209</v>
      </c>
      <c r="C18" s="3">
        <v>86</v>
      </c>
      <c r="D18" s="3">
        <v>92</v>
      </c>
      <c r="E18" s="3">
        <v>95</v>
      </c>
      <c r="F18" s="3">
        <v>94</v>
      </c>
      <c r="G18" s="3">
        <v>96</v>
      </c>
      <c r="H18" s="3">
        <v>84</v>
      </c>
      <c r="I18" s="15">
        <f>SUM(C18:H18)</f>
        <v>547</v>
      </c>
      <c r="J18" s="16">
        <f>AVERAGE(C18:H18)</f>
        <v>91.166666666666671</v>
      </c>
    </row>
    <row r="19" spans="1:10" outlineLevel="3" x14ac:dyDescent="0.55000000000000004">
      <c r="A19" s="3">
        <v>3</v>
      </c>
      <c r="B19" s="3" t="s">
        <v>211</v>
      </c>
      <c r="C19" s="3">
        <v>78</v>
      </c>
      <c r="D19" s="3">
        <v>95</v>
      </c>
      <c r="E19" s="3">
        <v>82</v>
      </c>
      <c r="F19" s="3">
        <v>87</v>
      </c>
      <c r="G19" s="3">
        <v>91</v>
      </c>
      <c r="H19" s="3">
        <v>86</v>
      </c>
      <c r="I19" s="15">
        <f>SUM(C19:H19)</f>
        <v>519</v>
      </c>
      <c r="J19" s="16">
        <f>AVERAGE(C19:H19)</f>
        <v>86.5</v>
      </c>
    </row>
    <row r="20" spans="1:10" outlineLevel="2" x14ac:dyDescent="0.55000000000000004">
      <c r="A20" s="24" t="s">
        <v>307</v>
      </c>
      <c r="B20" s="3"/>
      <c r="C20" s="3"/>
      <c r="D20" s="3"/>
      <c r="E20" s="3"/>
      <c r="F20" s="3"/>
      <c r="G20" s="3"/>
      <c r="H20" s="3"/>
      <c r="I20" s="15"/>
      <c r="J20" s="16">
        <f>SUBTOTAL(4,J16:J19)</f>
        <v>91.166666666666671</v>
      </c>
    </row>
    <row r="21" spans="1:10" outlineLevel="1" x14ac:dyDescent="0.55000000000000004">
      <c r="A21" s="24" t="s">
        <v>301</v>
      </c>
      <c r="B21" s="3"/>
      <c r="C21" s="3">
        <f t="shared" ref="C21:H21" si="2">SUBTOTAL(9,C16:C19)</f>
        <v>312</v>
      </c>
      <c r="D21" s="3">
        <f t="shared" si="2"/>
        <v>352</v>
      </c>
      <c r="E21" s="3">
        <f t="shared" si="2"/>
        <v>345</v>
      </c>
      <c r="F21" s="3">
        <f t="shared" si="2"/>
        <v>352</v>
      </c>
      <c r="G21" s="3">
        <f t="shared" si="2"/>
        <v>368</v>
      </c>
      <c r="H21" s="3">
        <f t="shared" si="2"/>
        <v>353</v>
      </c>
      <c r="I21" s="15"/>
      <c r="J21" s="16"/>
    </row>
    <row r="22" spans="1:10" outlineLevel="3" x14ac:dyDescent="0.55000000000000004">
      <c r="A22" s="3">
        <v>4</v>
      </c>
      <c r="B22" s="3" t="s">
        <v>196</v>
      </c>
      <c r="C22" s="3">
        <v>58</v>
      </c>
      <c r="D22" s="3">
        <v>75</v>
      </c>
      <c r="E22" s="3">
        <v>74</v>
      </c>
      <c r="F22" s="3">
        <v>68</v>
      </c>
      <c r="G22" s="3">
        <v>92</v>
      </c>
      <c r="H22" s="3">
        <v>88</v>
      </c>
      <c r="I22" s="15">
        <f>SUM(C22:H22)</f>
        <v>455</v>
      </c>
      <c r="J22" s="16">
        <f>AVERAGE(C22:H22)</f>
        <v>75.833333333333329</v>
      </c>
    </row>
    <row r="23" spans="1:10" outlineLevel="3" x14ac:dyDescent="0.55000000000000004">
      <c r="A23" s="3">
        <v>4</v>
      </c>
      <c r="B23" s="3" t="s">
        <v>200</v>
      </c>
      <c r="C23" s="3">
        <v>96</v>
      </c>
      <c r="D23" s="3">
        <v>82</v>
      </c>
      <c r="E23" s="3">
        <v>74</v>
      </c>
      <c r="F23" s="3">
        <v>85</v>
      </c>
      <c r="G23" s="3">
        <v>87</v>
      </c>
      <c r="H23" s="3">
        <v>94</v>
      </c>
      <c r="I23" s="15">
        <f>SUM(C23:H23)</f>
        <v>518</v>
      </c>
      <c r="J23" s="16">
        <f>AVERAGE(C23:H23)</f>
        <v>86.333333333333329</v>
      </c>
    </row>
    <row r="24" spans="1:10" outlineLevel="3" x14ac:dyDescent="0.55000000000000004">
      <c r="A24" s="3">
        <v>4</v>
      </c>
      <c r="B24" s="3" t="s">
        <v>205</v>
      </c>
      <c r="C24" s="3">
        <v>94</v>
      </c>
      <c r="D24" s="3">
        <v>92</v>
      </c>
      <c r="E24" s="3">
        <v>90</v>
      </c>
      <c r="F24" s="3">
        <v>87</v>
      </c>
      <c r="G24" s="3">
        <v>92</v>
      </c>
      <c r="H24" s="3">
        <v>96</v>
      </c>
      <c r="I24" s="15">
        <f>SUM(C24:H24)</f>
        <v>551</v>
      </c>
      <c r="J24" s="16">
        <f>AVERAGE(C24:H24)</f>
        <v>91.833333333333329</v>
      </c>
    </row>
    <row r="25" spans="1:10" outlineLevel="3" x14ac:dyDescent="0.55000000000000004">
      <c r="A25" s="3">
        <v>4</v>
      </c>
      <c r="B25" s="3" t="s">
        <v>208</v>
      </c>
      <c r="C25" s="3">
        <v>89</v>
      </c>
      <c r="D25" s="3">
        <v>90</v>
      </c>
      <c r="E25" s="3">
        <v>94</v>
      </c>
      <c r="F25" s="3">
        <v>86</v>
      </c>
      <c r="G25" s="3">
        <v>88</v>
      </c>
      <c r="H25" s="3">
        <v>78</v>
      </c>
      <c r="I25" s="15">
        <f>SUM(C25:H25)</f>
        <v>525</v>
      </c>
      <c r="J25" s="16">
        <f>AVERAGE(C25:H25)</f>
        <v>87.5</v>
      </c>
    </row>
    <row r="26" spans="1:10" outlineLevel="2" x14ac:dyDescent="0.55000000000000004">
      <c r="A26" s="24" t="s">
        <v>308</v>
      </c>
      <c r="B26" s="3"/>
      <c r="C26" s="3"/>
      <c r="D26" s="3"/>
      <c r="E26" s="3"/>
      <c r="F26" s="3"/>
      <c r="G26" s="3"/>
      <c r="H26" s="3"/>
      <c r="I26" s="15"/>
      <c r="J26" s="16">
        <f>SUBTOTAL(4,J22:J25)</f>
        <v>91.833333333333329</v>
      </c>
    </row>
    <row r="27" spans="1:10" outlineLevel="1" x14ac:dyDescent="0.55000000000000004">
      <c r="A27" s="24" t="s">
        <v>302</v>
      </c>
      <c r="B27" s="3"/>
      <c r="C27" s="3">
        <f t="shared" ref="C27:H27" si="3">SUBTOTAL(9,C22:C25)</f>
        <v>337</v>
      </c>
      <c r="D27" s="3">
        <f t="shared" si="3"/>
        <v>339</v>
      </c>
      <c r="E27" s="3">
        <f t="shared" si="3"/>
        <v>332</v>
      </c>
      <c r="F27" s="3">
        <f t="shared" si="3"/>
        <v>326</v>
      </c>
      <c r="G27" s="3">
        <f t="shared" si="3"/>
        <v>359</v>
      </c>
      <c r="H27" s="3">
        <f t="shared" si="3"/>
        <v>356</v>
      </c>
      <c r="I27" s="15"/>
      <c r="J27" s="16"/>
    </row>
    <row r="28" spans="1:10" outlineLevel="3" x14ac:dyDescent="0.55000000000000004">
      <c r="A28" s="3">
        <v>5</v>
      </c>
      <c r="B28" s="3" t="s">
        <v>197</v>
      </c>
      <c r="C28" s="3">
        <v>87</v>
      </c>
      <c r="D28" s="3">
        <v>94</v>
      </c>
      <c r="E28" s="3">
        <v>96</v>
      </c>
      <c r="F28" s="3">
        <v>82</v>
      </c>
      <c r="G28" s="3">
        <v>58</v>
      </c>
      <c r="H28" s="3">
        <v>75</v>
      </c>
      <c r="I28" s="15">
        <f>SUM(C28:H28)</f>
        <v>492</v>
      </c>
      <c r="J28" s="16">
        <f>AVERAGE(C28:H28)</f>
        <v>82</v>
      </c>
    </row>
    <row r="29" spans="1:10" outlineLevel="3" x14ac:dyDescent="0.55000000000000004">
      <c r="A29" s="3">
        <v>5</v>
      </c>
      <c r="B29" s="3" t="s">
        <v>201</v>
      </c>
      <c r="C29" s="3">
        <v>92</v>
      </c>
      <c r="D29" s="3">
        <v>92</v>
      </c>
      <c r="E29" s="3">
        <v>91</v>
      </c>
      <c r="F29" s="3">
        <v>87</v>
      </c>
      <c r="G29" s="3">
        <v>94</v>
      </c>
      <c r="H29" s="3">
        <v>91</v>
      </c>
      <c r="I29" s="15">
        <f>SUM(C29:H29)</f>
        <v>547</v>
      </c>
      <c r="J29" s="16">
        <f>AVERAGE(C29:H29)</f>
        <v>91.166666666666671</v>
      </c>
    </row>
    <row r="30" spans="1:10" outlineLevel="3" x14ac:dyDescent="0.55000000000000004">
      <c r="A30" s="3">
        <v>5</v>
      </c>
      <c r="B30" s="3" t="s">
        <v>204</v>
      </c>
      <c r="C30" s="3">
        <v>87</v>
      </c>
      <c r="D30" s="3">
        <v>75</v>
      </c>
      <c r="E30" s="3">
        <v>78</v>
      </c>
      <c r="F30" s="3">
        <v>92</v>
      </c>
      <c r="G30" s="3">
        <v>90</v>
      </c>
      <c r="H30" s="3">
        <v>74</v>
      </c>
      <c r="I30" s="15">
        <f>SUM(C30:H30)</f>
        <v>496</v>
      </c>
      <c r="J30" s="16">
        <f>AVERAGE(C30:H30)</f>
        <v>82.666666666666671</v>
      </c>
    </row>
    <row r="31" spans="1:10" outlineLevel="3" x14ac:dyDescent="0.55000000000000004">
      <c r="A31" s="3">
        <v>5</v>
      </c>
      <c r="B31" s="3" t="s">
        <v>210</v>
      </c>
      <c r="C31" s="3">
        <v>82</v>
      </c>
      <c r="D31" s="3">
        <v>92</v>
      </c>
      <c r="E31" s="3">
        <v>75</v>
      </c>
      <c r="F31" s="3">
        <v>68</v>
      </c>
      <c r="G31" s="3">
        <v>88</v>
      </c>
      <c r="H31" s="3">
        <v>77</v>
      </c>
      <c r="I31" s="15">
        <f>SUM(C31:H31)</f>
        <v>482</v>
      </c>
      <c r="J31" s="16">
        <f>AVERAGE(C31:H31)</f>
        <v>80.333333333333329</v>
      </c>
    </row>
    <row r="32" spans="1:10" outlineLevel="2" x14ac:dyDescent="0.55000000000000004">
      <c r="A32" s="28" t="s">
        <v>309</v>
      </c>
      <c r="B32" s="25"/>
      <c r="C32" s="25"/>
      <c r="D32" s="25"/>
      <c r="E32" s="25"/>
      <c r="F32" s="25"/>
      <c r="G32" s="25"/>
      <c r="H32" s="25"/>
      <c r="I32" s="26"/>
      <c r="J32" s="27">
        <f>SUBTOTAL(4,J28:J31)</f>
        <v>91.166666666666671</v>
      </c>
    </row>
    <row r="33" spans="1:10" outlineLevel="1" x14ac:dyDescent="0.55000000000000004">
      <c r="A33" s="28" t="s">
        <v>303</v>
      </c>
      <c r="B33" s="25"/>
      <c r="C33" s="25">
        <f t="shared" ref="C33:H33" si="4">SUBTOTAL(9,C28:C31)</f>
        <v>348</v>
      </c>
      <c r="D33" s="25">
        <f t="shared" si="4"/>
        <v>353</v>
      </c>
      <c r="E33" s="25">
        <f t="shared" si="4"/>
        <v>340</v>
      </c>
      <c r="F33" s="25">
        <f t="shared" si="4"/>
        <v>329</v>
      </c>
      <c r="G33" s="25">
        <f t="shared" si="4"/>
        <v>330</v>
      </c>
      <c r="H33" s="25">
        <f t="shared" si="4"/>
        <v>317</v>
      </c>
      <c r="I33" s="26"/>
      <c r="J33" s="27"/>
    </row>
    <row r="34" spans="1:10" x14ac:dyDescent="0.55000000000000004">
      <c r="A34" s="28" t="s">
        <v>310</v>
      </c>
      <c r="B34" s="25"/>
      <c r="C34" s="25"/>
      <c r="D34" s="25"/>
      <c r="E34" s="25"/>
      <c r="F34" s="25"/>
      <c r="G34" s="25"/>
      <c r="H34" s="25"/>
      <c r="I34" s="26"/>
      <c r="J34" s="27">
        <f>SUBTOTAL(4,J4:J31)</f>
        <v>92</v>
      </c>
    </row>
    <row r="35" spans="1:10" x14ac:dyDescent="0.55000000000000004">
      <c r="A35" s="28" t="s">
        <v>304</v>
      </c>
      <c r="B35" s="25"/>
      <c r="C35" s="25">
        <f t="shared" ref="C35:H35" si="5">SUBTOTAL(9,C4:C31)</f>
        <v>1661</v>
      </c>
      <c r="D35" s="25">
        <f t="shared" si="5"/>
        <v>1754</v>
      </c>
      <c r="E35" s="25">
        <f t="shared" si="5"/>
        <v>1700</v>
      </c>
      <c r="F35" s="25">
        <f t="shared" si="5"/>
        <v>1694</v>
      </c>
      <c r="G35" s="25">
        <f t="shared" si="5"/>
        <v>1720</v>
      </c>
      <c r="H35" s="25">
        <f t="shared" si="5"/>
        <v>1729</v>
      </c>
      <c r="I35" s="26"/>
      <c r="J35" s="27"/>
    </row>
  </sheetData>
  <sortState ref="A4:J23">
    <sortCondition ref="A3"/>
  </sortState>
  <mergeCells count="1">
    <mergeCell ref="A1:J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workbookViewId="0"/>
  </sheetViews>
  <sheetFormatPr defaultRowHeight="17.600000000000001" x14ac:dyDescent="0.55000000000000004"/>
  <cols>
    <col min="1" max="1" width="14.35546875" customWidth="1"/>
    <col min="2" max="2" width="14.2109375" customWidth="1"/>
    <col min="3" max="7" width="11.42578125" customWidth="1"/>
  </cols>
  <sheetData>
    <row r="1" spans="1:8" x14ac:dyDescent="0.55000000000000004">
      <c r="A1" s="40" t="s">
        <v>212</v>
      </c>
      <c r="B1" s="40"/>
      <c r="C1" s="2"/>
      <c r="D1" s="2"/>
      <c r="E1" s="2"/>
      <c r="F1" s="2"/>
      <c r="G1" s="14"/>
      <c r="H1" s="14"/>
    </row>
    <row r="2" spans="1:8" x14ac:dyDescent="0.55000000000000004">
      <c r="A2" s="3" t="s">
        <v>213</v>
      </c>
      <c r="B2" s="11">
        <v>6000</v>
      </c>
      <c r="C2" s="2"/>
      <c r="D2" s="2"/>
      <c r="E2" s="2"/>
      <c r="F2" s="2"/>
      <c r="G2" s="14"/>
      <c r="H2" s="14"/>
    </row>
    <row r="3" spans="1:8" x14ac:dyDescent="0.55000000000000004">
      <c r="A3" s="3" t="s">
        <v>121</v>
      </c>
      <c r="B3" s="11">
        <v>5500</v>
      </c>
      <c r="C3" s="2"/>
      <c r="D3" s="2"/>
      <c r="E3" s="2"/>
      <c r="F3" s="2"/>
      <c r="G3" s="14"/>
      <c r="H3" s="14"/>
    </row>
    <row r="4" spans="1:8" x14ac:dyDescent="0.55000000000000004">
      <c r="A4" s="3" t="s">
        <v>214</v>
      </c>
      <c r="B4" s="11">
        <f>B2*B3</f>
        <v>33000000</v>
      </c>
      <c r="C4" s="2"/>
      <c r="D4" s="2"/>
      <c r="E4" s="2"/>
      <c r="F4" s="2"/>
      <c r="G4" s="14"/>
      <c r="H4" s="14"/>
    </row>
    <row r="5" spans="1:8" x14ac:dyDescent="0.55000000000000004">
      <c r="A5" s="3" t="s">
        <v>215</v>
      </c>
      <c r="B5" s="11">
        <f>B2*0.3*B3</f>
        <v>9900000</v>
      </c>
      <c r="C5" s="2"/>
      <c r="D5" s="2"/>
      <c r="E5" s="2"/>
      <c r="F5" s="2"/>
      <c r="G5" s="14"/>
      <c r="H5" s="14"/>
    </row>
    <row r="6" spans="1:8" x14ac:dyDescent="0.55000000000000004">
      <c r="A6" s="3" t="s">
        <v>216</v>
      </c>
      <c r="B6" s="11">
        <f>B4*0.1</f>
        <v>3300000</v>
      </c>
      <c r="C6" s="2"/>
      <c r="D6" s="2"/>
      <c r="E6" s="2"/>
      <c r="F6" s="2"/>
      <c r="G6" s="14"/>
      <c r="H6" s="14"/>
    </row>
    <row r="7" spans="1:8" x14ac:dyDescent="0.55000000000000004">
      <c r="A7" s="3" t="s">
        <v>217</v>
      </c>
      <c r="B7" s="11">
        <v>10000000</v>
      </c>
      <c r="C7" s="2"/>
      <c r="D7" s="2"/>
      <c r="E7" s="2"/>
      <c r="F7" s="2"/>
      <c r="G7" s="14"/>
      <c r="H7" s="14"/>
    </row>
    <row r="8" spans="1:8" x14ac:dyDescent="0.55000000000000004">
      <c r="A8" s="3" t="s">
        <v>218</v>
      </c>
      <c r="B8" s="11">
        <v>5000000</v>
      </c>
      <c r="C8" s="2"/>
      <c r="D8" s="2"/>
      <c r="E8" s="2"/>
      <c r="F8" s="2"/>
      <c r="G8" s="14"/>
      <c r="H8" s="14"/>
    </row>
    <row r="9" spans="1:8" x14ac:dyDescent="0.55000000000000004">
      <c r="A9" s="3" t="s">
        <v>219</v>
      </c>
      <c r="B9" s="11">
        <f>B4-SUM(B5:B8)</f>
        <v>4800000</v>
      </c>
      <c r="C9" s="2"/>
      <c r="D9" s="2"/>
      <c r="E9" s="2"/>
      <c r="F9" s="2"/>
      <c r="G9" s="14"/>
      <c r="H9" s="14"/>
    </row>
    <row r="10" spans="1:8" x14ac:dyDescent="0.55000000000000004">
      <c r="A10" s="2"/>
      <c r="B10" s="2"/>
      <c r="C10" s="2"/>
      <c r="D10" s="2"/>
      <c r="E10" s="2"/>
      <c r="F10" s="2"/>
      <c r="G10" s="14"/>
      <c r="H10" s="14"/>
    </row>
    <row r="11" spans="1:8" x14ac:dyDescent="0.55000000000000004">
      <c r="A11" s="2"/>
      <c r="B11" s="2"/>
      <c r="C11" s="2"/>
      <c r="D11" s="2"/>
      <c r="E11" s="2"/>
      <c r="F11" s="2"/>
      <c r="G11" s="14"/>
      <c r="H11" s="14"/>
    </row>
    <row r="12" spans="1:8" x14ac:dyDescent="0.55000000000000004">
      <c r="A12" s="6" t="s">
        <v>220</v>
      </c>
      <c r="B12" s="2"/>
      <c r="C12" s="2"/>
      <c r="D12" s="2"/>
      <c r="E12" s="2"/>
      <c r="F12" s="2"/>
      <c r="G12" s="14"/>
      <c r="H12" s="14"/>
    </row>
    <row r="13" spans="1:8" x14ac:dyDescent="0.55000000000000004">
      <c r="A13" s="2"/>
      <c r="B13" s="2"/>
      <c r="C13" s="2"/>
      <c r="D13" s="2"/>
      <c r="E13" s="2"/>
      <c r="F13" s="2"/>
      <c r="G13" s="14"/>
      <c r="H13" s="14"/>
    </row>
    <row r="14" spans="1:8" x14ac:dyDescent="0.55000000000000004">
      <c r="A14" s="2"/>
      <c r="B14" s="2"/>
      <c r="C14" s="17" t="s">
        <v>121</v>
      </c>
      <c r="D14" s="2"/>
      <c r="E14" s="2"/>
      <c r="F14" s="2"/>
      <c r="G14" s="14"/>
      <c r="H14" s="14"/>
    </row>
    <row r="15" spans="1:8" x14ac:dyDescent="0.55000000000000004">
      <c r="A15" s="2"/>
      <c r="B15" s="11">
        <f>B9</f>
        <v>4800000</v>
      </c>
      <c r="C15" s="11">
        <v>5500</v>
      </c>
      <c r="D15" s="11">
        <v>6000</v>
      </c>
      <c r="E15" s="11">
        <v>6500</v>
      </c>
      <c r="F15" s="11">
        <v>7000</v>
      </c>
      <c r="G15" s="11">
        <v>7500</v>
      </c>
      <c r="H15" s="14"/>
    </row>
    <row r="16" spans="1:8" x14ac:dyDescent="0.55000000000000004">
      <c r="A16" s="17" t="s">
        <v>213</v>
      </c>
      <c r="B16" s="11">
        <v>6000</v>
      </c>
      <c r="C16" s="11">
        <f t="dataTable" ref="C16:G20" dt2D="1" dtr="1" r1="B3" r2="B2"/>
        <v>4800000</v>
      </c>
      <c r="D16" s="11">
        <v>6600000</v>
      </c>
      <c r="E16" s="11">
        <v>8400000</v>
      </c>
      <c r="F16" s="11">
        <v>10200000</v>
      </c>
      <c r="G16" s="11">
        <v>12000000</v>
      </c>
      <c r="H16" s="14"/>
    </row>
    <row r="17" spans="1:8" x14ac:dyDescent="0.55000000000000004">
      <c r="A17" s="2"/>
      <c r="B17" s="11">
        <v>6500</v>
      </c>
      <c r="C17" s="11">
        <v>6450000</v>
      </c>
      <c r="D17" s="11">
        <v>8400000</v>
      </c>
      <c r="E17" s="11">
        <v>10350000</v>
      </c>
      <c r="F17" s="11">
        <v>12300000</v>
      </c>
      <c r="G17" s="11">
        <v>14250000</v>
      </c>
      <c r="H17" s="14"/>
    </row>
    <row r="18" spans="1:8" x14ac:dyDescent="0.55000000000000004">
      <c r="A18" s="2"/>
      <c r="B18" s="11">
        <v>7000</v>
      </c>
      <c r="C18" s="11">
        <v>8100000</v>
      </c>
      <c r="D18" s="11">
        <v>10200000</v>
      </c>
      <c r="E18" s="11">
        <v>12300000</v>
      </c>
      <c r="F18" s="11">
        <v>14400000</v>
      </c>
      <c r="G18" s="11">
        <v>16500000</v>
      </c>
      <c r="H18" s="14"/>
    </row>
    <row r="19" spans="1:8" x14ac:dyDescent="0.55000000000000004">
      <c r="A19" s="2"/>
      <c r="B19" s="11">
        <v>7500</v>
      </c>
      <c r="C19" s="11">
        <v>9750000</v>
      </c>
      <c r="D19" s="11">
        <v>12000000</v>
      </c>
      <c r="E19" s="11">
        <v>14250000</v>
      </c>
      <c r="F19" s="11">
        <v>16500000</v>
      </c>
      <c r="G19" s="11">
        <v>18750000</v>
      </c>
      <c r="H19" s="14"/>
    </row>
    <row r="20" spans="1:8" x14ac:dyDescent="0.55000000000000004">
      <c r="A20" s="2"/>
      <c r="B20" s="11">
        <v>8000</v>
      </c>
      <c r="C20" s="11">
        <v>11400000</v>
      </c>
      <c r="D20" s="11">
        <v>13800000</v>
      </c>
      <c r="E20" s="11">
        <v>16200000</v>
      </c>
      <c r="F20" s="11">
        <v>18600000</v>
      </c>
      <c r="G20" s="11">
        <v>21000000</v>
      </c>
      <c r="H20" s="14"/>
    </row>
    <row r="21" spans="1:8" x14ac:dyDescent="0.55000000000000004">
      <c r="A21" s="14"/>
      <c r="B21" s="14"/>
      <c r="C21" s="14"/>
      <c r="D21" s="14"/>
      <c r="E21" s="14"/>
      <c r="F21" s="14"/>
      <c r="G21" s="14"/>
      <c r="H21" s="14"/>
    </row>
  </sheetData>
  <mergeCells count="1">
    <mergeCell ref="A1:B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16"/>
  <sheetViews>
    <sheetView workbookViewId="0"/>
  </sheetViews>
  <sheetFormatPr defaultRowHeight="17.600000000000001" x14ac:dyDescent="0.55000000000000004"/>
  <cols>
    <col min="1" max="1" width="11.5" customWidth="1"/>
    <col min="2" max="5" width="11.5703125" customWidth="1"/>
  </cols>
  <sheetData>
    <row r="1" spans="1:5" ht="21.45" x14ac:dyDescent="0.55000000000000004">
      <c r="A1" s="32" t="s">
        <v>221</v>
      </c>
      <c r="B1" s="32"/>
      <c r="C1" s="32"/>
      <c r="D1" s="32"/>
      <c r="E1" s="32"/>
    </row>
    <row r="2" spans="1:5" x14ac:dyDescent="0.55000000000000004">
      <c r="A2" s="2"/>
      <c r="B2" s="2"/>
      <c r="C2" s="2"/>
      <c r="D2" s="2"/>
      <c r="E2" s="2"/>
    </row>
    <row r="3" spans="1:5" x14ac:dyDescent="0.55000000000000004">
      <c r="A3" s="29" t="s">
        <v>222</v>
      </c>
      <c r="B3" s="29" t="s">
        <v>223</v>
      </c>
      <c r="C3" s="29" t="s">
        <v>224</v>
      </c>
      <c r="D3" s="29" t="s">
        <v>225</v>
      </c>
      <c r="E3" s="29" t="s">
        <v>226</v>
      </c>
    </row>
    <row r="4" spans="1:5" x14ac:dyDescent="0.55000000000000004">
      <c r="A4" s="18">
        <v>44409</v>
      </c>
      <c r="B4" s="3" t="s">
        <v>227</v>
      </c>
      <c r="C4" s="4">
        <v>18000</v>
      </c>
      <c r="D4" s="3">
        <v>240</v>
      </c>
      <c r="E4" s="19">
        <f t="shared" ref="E4:E15" si="0">C4*D4</f>
        <v>4320000</v>
      </c>
    </row>
    <row r="5" spans="1:5" x14ac:dyDescent="0.55000000000000004">
      <c r="A5" s="18">
        <v>44410</v>
      </c>
      <c r="B5" s="3" t="s">
        <v>227</v>
      </c>
      <c r="C5" s="4">
        <v>18000</v>
      </c>
      <c r="D5" s="3">
        <v>285</v>
      </c>
      <c r="E5" s="19">
        <f t="shared" si="0"/>
        <v>5130000</v>
      </c>
    </row>
    <row r="6" spans="1:5" x14ac:dyDescent="0.55000000000000004">
      <c r="A6" s="18">
        <v>44411</v>
      </c>
      <c r="B6" s="3" t="s">
        <v>228</v>
      </c>
      <c r="C6" s="4">
        <v>20000</v>
      </c>
      <c r="D6" s="3">
        <v>368</v>
      </c>
      <c r="E6" s="19">
        <f t="shared" si="0"/>
        <v>7360000</v>
      </c>
    </row>
    <row r="7" spans="1:5" x14ac:dyDescent="0.55000000000000004">
      <c r="A7" s="18">
        <v>44412</v>
      </c>
      <c r="B7" s="3" t="s">
        <v>228</v>
      </c>
      <c r="C7" s="4">
        <v>20000</v>
      </c>
      <c r="D7" s="3">
        <v>410</v>
      </c>
      <c r="E7" s="19">
        <f t="shared" si="0"/>
        <v>8200000</v>
      </c>
    </row>
    <row r="8" spans="1:5" x14ac:dyDescent="0.55000000000000004">
      <c r="A8" s="18">
        <v>44413</v>
      </c>
      <c r="B8" s="3" t="s">
        <v>228</v>
      </c>
      <c r="C8" s="4">
        <v>20000</v>
      </c>
      <c r="D8" s="3">
        <v>392</v>
      </c>
      <c r="E8" s="19">
        <f t="shared" si="0"/>
        <v>7840000</v>
      </c>
    </row>
    <row r="9" spans="1:5" x14ac:dyDescent="0.55000000000000004">
      <c r="A9" s="18">
        <v>44414</v>
      </c>
      <c r="B9" s="3" t="s">
        <v>228</v>
      </c>
      <c r="C9" s="4">
        <v>18000</v>
      </c>
      <c r="D9" s="3">
        <v>185</v>
      </c>
      <c r="E9" s="19">
        <f t="shared" si="0"/>
        <v>3330000</v>
      </c>
    </row>
    <row r="10" spans="1:5" x14ac:dyDescent="0.55000000000000004">
      <c r="A10" s="18">
        <v>44415</v>
      </c>
      <c r="B10" s="3" t="s">
        <v>228</v>
      </c>
      <c r="C10" s="4">
        <v>18000</v>
      </c>
      <c r="D10" s="3">
        <v>227</v>
      </c>
      <c r="E10" s="19">
        <f t="shared" si="0"/>
        <v>4086000</v>
      </c>
    </row>
    <row r="11" spans="1:5" x14ac:dyDescent="0.55000000000000004">
      <c r="A11" s="18">
        <v>44416</v>
      </c>
      <c r="B11" s="3" t="s">
        <v>228</v>
      </c>
      <c r="C11" s="4">
        <v>18000</v>
      </c>
      <c r="D11" s="3">
        <v>245</v>
      </c>
      <c r="E11" s="19">
        <f t="shared" si="0"/>
        <v>4410000</v>
      </c>
    </row>
    <row r="12" spans="1:5" x14ac:dyDescent="0.55000000000000004">
      <c r="A12" s="18">
        <v>44417</v>
      </c>
      <c r="B12" s="3" t="s">
        <v>228</v>
      </c>
      <c r="C12" s="4">
        <v>18000</v>
      </c>
      <c r="D12" s="3">
        <v>295</v>
      </c>
      <c r="E12" s="19">
        <f t="shared" si="0"/>
        <v>5310000</v>
      </c>
    </row>
    <row r="13" spans="1:5" x14ac:dyDescent="0.55000000000000004">
      <c r="A13" s="18">
        <v>44418</v>
      </c>
      <c r="B13" s="3" t="s">
        <v>228</v>
      </c>
      <c r="C13" s="4">
        <v>20000</v>
      </c>
      <c r="D13" s="3">
        <v>388</v>
      </c>
      <c r="E13" s="19">
        <f t="shared" si="0"/>
        <v>7760000</v>
      </c>
    </row>
    <row r="14" spans="1:5" x14ac:dyDescent="0.55000000000000004">
      <c r="A14" s="18">
        <v>44419</v>
      </c>
      <c r="B14" s="3" t="s">
        <v>228</v>
      </c>
      <c r="C14" s="4">
        <v>20000</v>
      </c>
      <c r="D14" s="3">
        <v>435</v>
      </c>
      <c r="E14" s="19">
        <f t="shared" si="0"/>
        <v>8700000</v>
      </c>
    </row>
    <row r="15" spans="1:5" x14ac:dyDescent="0.55000000000000004">
      <c r="A15" s="18">
        <v>44420</v>
      </c>
      <c r="B15" s="3" t="s">
        <v>228</v>
      </c>
      <c r="C15" s="4">
        <v>20000</v>
      </c>
      <c r="D15" s="3">
        <v>402</v>
      </c>
      <c r="E15" s="19">
        <f t="shared" si="0"/>
        <v>8040000</v>
      </c>
    </row>
    <row r="16" spans="1:5" x14ac:dyDescent="0.55000000000000004">
      <c r="A16" s="41" t="s">
        <v>229</v>
      </c>
      <c r="B16" s="42"/>
      <c r="C16" s="42"/>
      <c r="D16" s="43"/>
      <c r="E16" s="19">
        <f>SUM(E4:E15)</f>
        <v>74486000</v>
      </c>
    </row>
  </sheetData>
  <mergeCells count="2">
    <mergeCell ref="A1:E1"/>
    <mergeCell ref="A16:D16"/>
  </mergeCells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합계">
                <anchor moveWithCells="1" sizeWithCells="1">
                  <from>
                    <xdr:col>6</xdr:col>
                    <xdr:colOff>0</xdr:colOff>
                    <xdr:row>2</xdr:row>
                    <xdr:rowOff>0</xdr:rowOff>
                  </from>
                  <to>
                    <xdr:col>8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/>
  </sheetViews>
  <sheetFormatPr defaultRowHeight="17.600000000000001" x14ac:dyDescent="0.55000000000000004"/>
  <cols>
    <col min="1" max="1" width="11.640625" bestFit="1" customWidth="1"/>
    <col min="2" max="4" width="10.5703125" customWidth="1"/>
    <col min="5" max="6" width="11.5" customWidth="1"/>
  </cols>
  <sheetData>
    <row r="1" spans="1:6" ht="21.45" x14ac:dyDescent="0.55000000000000004">
      <c r="A1" s="32" t="s">
        <v>230</v>
      </c>
      <c r="B1" s="32"/>
      <c r="C1" s="32"/>
      <c r="D1" s="32"/>
      <c r="E1" s="32"/>
      <c r="F1" s="32"/>
    </row>
    <row r="2" spans="1:6" x14ac:dyDescent="0.55000000000000004">
      <c r="A2" s="2"/>
      <c r="B2" s="2"/>
      <c r="C2" s="2"/>
      <c r="D2" s="2"/>
      <c r="E2" s="2"/>
      <c r="F2" s="2"/>
    </row>
    <row r="3" spans="1:6" x14ac:dyDescent="0.55000000000000004">
      <c r="A3" s="3" t="s">
        <v>231</v>
      </c>
      <c r="B3" s="3" t="s">
        <v>232</v>
      </c>
      <c r="C3" s="3" t="s">
        <v>233</v>
      </c>
      <c r="D3" s="3" t="s">
        <v>234</v>
      </c>
      <c r="E3" s="3" t="s">
        <v>235</v>
      </c>
      <c r="F3" s="3" t="s">
        <v>236</v>
      </c>
    </row>
    <row r="4" spans="1:6" x14ac:dyDescent="0.55000000000000004">
      <c r="A4" s="3" t="s">
        <v>237</v>
      </c>
      <c r="B4" s="3" t="s">
        <v>238</v>
      </c>
      <c r="C4" s="3">
        <v>14</v>
      </c>
      <c r="D4" s="20">
        <v>6000</v>
      </c>
      <c r="E4" s="20">
        <v>6500</v>
      </c>
      <c r="F4" s="20">
        <f>D4+E4</f>
        <v>12500</v>
      </c>
    </row>
    <row r="5" spans="1:6" x14ac:dyDescent="0.55000000000000004">
      <c r="A5" s="3" t="s">
        <v>239</v>
      </c>
      <c r="B5" s="3" t="s">
        <v>240</v>
      </c>
      <c r="C5" s="3">
        <v>15</v>
      </c>
      <c r="D5" s="20">
        <v>8000</v>
      </c>
      <c r="E5" s="20">
        <v>7500</v>
      </c>
      <c r="F5" s="20">
        <f t="shared" ref="F5:F15" si="0">D5+E5</f>
        <v>15500</v>
      </c>
    </row>
    <row r="6" spans="1:6" x14ac:dyDescent="0.55000000000000004">
      <c r="A6" s="3" t="s">
        <v>241</v>
      </c>
      <c r="B6" s="3" t="s">
        <v>242</v>
      </c>
      <c r="C6" s="3">
        <v>17</v>
      </c>
      <c r="D6" s="20">
        <v>9000</v>
      </c>
      <c r="E6" s="20">
        <v>8000</v>
      </c>
      <c r="F6" s="20">
        <f t="shared" si="0"/>
        <v>17000</v>
      </c>
    </row>
    <row r="7" spans="1:6" x14ac:dyDescent="0.55000000000000004">
      <c r="A7" s="3" t="s">
        <v>243</v>
      </c>
      <c r="B7" s="3" t="s">
        <v>244</v>
      </c>
      <c r="C7" s="3">
        <v>21</v>
      </c>
      <c r="D7" s="20">
        <v>7000</v>
      </c>
      <c r="E7" s="20">
        <v>6500</v>
      </c>
      <c r="F7" s="20">
        <f t="shared" si="0"/>
        <v>13500</v>
      </c>
    </row>
    <row r="8" spans="1:6" x14ac:dyDescent="0.55000000000000004">
      <c r="A8" s="3" t="s">
        <v>245</v>
      </c>
      <c r="B8" s="3" t="s">
        <v>246</v>
      </c>
      <c r="C8" s="3">
        <v>23</v>
      </c>
      <c r="D8" s="20">
        <v>10000</v>
      </c>
      <c r="E8" s="20">
        <v>9500</v>
      </c>
      <c r="F8" s="20">
        <f t="shared" si="0"/>
        <v>19500</v>
      </c>
    </row>
    <row r="9" spans="1:6" x14ac:dyDescent="0.55000000000000004">
      <c r="A9" s="3" t="s">
        <v>243</v>
      </c>
      <c r="B9" s="3" t="s">
        <v>247</v>
      </c>
      <c r="C9" s="3">
        <v>28</v>
      </c>
      <c r="D9" s="20">
        <v>7000</v>
      </c>
      <c r="E9" s="20">
        <v>8000</v>
      </c>
      <c r="F9" s="20">
        <f t="shared" si="0"/>
        <v>15000</v>
      </c>
    </row>
    <row r="10" spans="1:6" x14ac:dyDescent="0.55000000000000004">
      <c r="A10" s="3" t="s">
        <v>248</v>
      </c>
      <c r="B10" s="3" t="s">
        <v>249</v>
      </c>
      <c r="C10" s="3">
        <v>32</v>
      </c>
      <c r="D10" s="20">
        <v>9000</v>
      </c>
      <c r="E10" s="20">
        <v>8500</v>
      </c>
      <c r="F10" s="20">
        <f t="shared" si="0"/>
        <v>17500</v>
      </c>
    </row>
    <row r="11" spans="1:6" x14ac:dyDescent="0.55000000000000004">
      <c r="A11" s="3" t="s">
        <v>245</v>
      </c>
      <c r="B11" s="3" t="s">
        <v>250</v>
      </c>
      <c r="C11" s="3">
        <v>35</v>
      </c>
      <c r="D11" s="20">
        <v>10000</v>
      </c>
      <c r="E11" s="20">
        <v>10500</v>
      </c>
      <c r="F11" s="20">
        <f t="shared" si="0"/>
        <v>20500</v>
      </c>
    </row>
    <row r="12" spans="1:6" x14ac:dyDescent="0.55000000000000004">
      <c r="A12" s="3" t="s">
        <v>251</v>
      </c>
      <c r="B12" s="3" t="s">
        <v>252</v>
      </c>
      <c r="C12" s="3">
        <v>37</v>
      </c>
      <c r="D12" s="20">
        <v>11000</v>
      </c>
      <c r="E12" s="20">
        <v>12000</v>
      </c>
      <c r="F12" s="20">
        <f t="shared" si="0"/>
        <v>23000</v>
      </c>
    </row>
    <row r="13" spans="1:6" x14ac:dyDescent="0.55000000000000004">
      <c r="A13" s="3" t="s">
        <v>253</v>
      </c>
      <c r="B13" s="3" t="s">
        <v>254</v>
      </c>
      <c r="C13" s="3">
        <v>45</v>
      </c>
      <c r="D13" s="20">
        <v>10000</v>
      </c>
      <c r="E13" s="20">
        <v>15000</v>
      </c>
      <c r="F13" s="20">
        <f t="shared" si="0"/>
        <v>25000</v>
      </c>
    </row>
    <row r="14" spans="1:6" x14ac:dyDescent="0.55000000000000004">
      <c r="A14" s="3" t="s">
        <v>255</v>
      </c>
      <c r="B14" s="3" t="s">
        <v>256</v>
      </c>
      <c r="C14" s="3">
        <v>54</v>
      </c>
      <c r="D14" s="20">
        <v>7000</v>
      </c>
      <c r="E14" s="20">
        <v>6500</v>
      </c>
      <c r="F14" s="20">
        <f t="shared" si="0"/>
        <v>13500</v>
      </c>
    </row>
    <row r="15" spans="1:6" x14ac:dyDescent="0.55000000000000004">
      <c r="A15" s="3" t="s">
        <v>257</v>
      </c>
      <c r="B15" s="3" t="s">
        <v>258</v>
      </c>
      <c r="C15" s="3">
        <v>55</v>
      </c>
      <c r="D15" s="20">
        <v>11000</v>
      </c>
      <c r="E15" s="20">
        <v>10500</v>
      </c>
      <c r="F15" s="20">
        <f t="shared" si="0"/>
        <v>21500</v>
      </c>
    </row>
  </sheetData>
  <mergeCells count="1">
    <mergeCell ref="A1:F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2</vt:i4>
      </vt:variant>
    </vt:vector>
  </HeadingPairs>
  <TitlesOfParts>
    <vt:vector size="10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  <vt:lpstr>'기본작업-3'!Criteria</vt:lpstr>
      <vt:lpstr>'기본작업-3'!Extract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2020-04-06T00:11:56Z</dcterms:created>
  <dcterms:modified xsi:type="dcterms:W3CDTF">2021-01-31T11:43:30Z</dcterms:modified>
</cp:coreProperties>
</file>