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84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7" l="1"/>
  <c r="G6" i="7"/>
  <c r="G7" i="7"/>
  <c r="G8" i="7"/>
  <c r="G9" i="7"/>
  <c r="G10" i="7"/>
  <c r="G11" i="7"/>
  <c r="G12" i="7"/>
  <c r="G4" i="7"/>
  <c r="D30" i="4" l="1"/>
  <c r="D31" i="4"/>
  <c r="D32" i="4"/>
  <c r="D33" i="4"/>
  <c r="D34" i="4"/>
  <c r="D35" i="4"/>
  <c r="D36" i="4"/>
  <c r="D29" i="4"/>
  <c r="I22" i="6" l="1"/>
  <c r="I20" i="6"/>
  <c r="I14" i="6"/>
  <c r="I8" i="6"/>
  <c r="H23" i="6"/>
  <c r="G23" i="6"/>
  <c r="F23" i="6"/>
  <c r="E23" i="6"/>
  <c r="D23" i="6"/>
  <c r="H21" i="6"/>
  <c r="G21" i="6"/>
  <c r="F21" i="6"/>
  <c r="E21" i="6"/>
  <c r="D21" i="6"/>
  <c r="H15" i="6"/>
  <c r="G15" i="6"/>
  <c r="F15" i="6"/>
  <c r="E15" i="6"/>
  <c r="D15" i="6"/>
  <c r="H9" i="6"/>
  <c r="G9" i="6"/>
  <c r="F9" i="6"/>
  <c r="E9" i="6"/>
  <c r="D9" i="6"/>
  <c r="J26" i="4"/>
  <c r="E17" i="4"/>
  <c r="E18" i="4"/>
  <c r="E19" i="4"/>
  <c r="E20" i="4"/>
  <c r="E21" i="4"/>
  <c r="E22" i="4"/>
  <c r="E23" i="4"/>
  <c r="E24" i="4"/>
  <c r="E25" i="4"/>
  <c r="E16" i="4"/>
  <c r="I4" i="4"/>
  <c r="I5" i="4"/>
  <c r="I6" i="4"/>
  <c r="I7" i="4"/>
  <c r="I8" i="4"/>
  <c r="I9" i="4"/>
  <c r="I3" i="4"/>
  <c r="D4" i="4"/>
  <c r="D5" i="4"/>
  <c r="D6" i="4"/>
  <c r="D7" i="4"/>
  <c r="D8" i="4"/>
  <c r="D9" i="4"/>
  <c r="D10" i="4"/>
  <c r="D11" i="4"/>
  <c r="D12" i="4"/>
  <c r="D3" i="4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도서대출</t>
        </r>
      </text>
    </comment>
  </commentList>
</comments>
</file>

<file path=xl/sharedStrings.xml><?xml version="1.0" encoding="utf-8"?>
<sst xmlns="http://schemas.openxmlformats.org/spreadsheetml/2006/main" count="396" uniqueCount="305">
  <si>
    <t>상공대학 도서신청 목록</t>
    <phoneticPr fontId="4" type="noConversion"/>
  </si>
  <si>
    <t>학과별 도서대출 순위</t>
    <phoneticPr fontId="4" type="noConversion"/>
  </si>
  <si>
    <t>학과명</t>
    <phoneticPr fontId="4" type="noConversion"/>
  </si>
  <si>
    <t>1학기</t>
    <phoneticPr fontId="4" type="noConversion"/>
  </si>
  <si>
    <t>순위</t>
    <phoneticPr fontId="4" type="noConversion"/>
  </si>
  <si>
    <t>2학기</t>
    <phoneticPr fontId="4" type="noConversion"/>
  </si>
  <si>
    <t>재적인원</t>
    <phoneticPr fontId="4" type="noConversion"/>
  </si>
  <si>
    <t>총대출권수</t>
    <phoneticPr fontId="4" type="noConversion"/>
  </si>
  <si>
    <t>1인당 대출권수</t>
    <phoneticPr fontId="4" type="noConversion"/>
  </si>
  <si>
    <t>1인당 대출권수</t>
    <phoneticPr fontId="4" type="noConversion"/>
  </si>
  <si>
    <t>전자과</t>
    <phoneticPr fontId="4" type="noConversion"/>
  </si>
  <si>
    <t>메카트로닉스과</t>
    <phoneticPr fontId="4" type="noConversion"/>
  </si>
  <si>
    <t>인터넷TV방송</t>
    <phoneticPr fontId="4" type="noConversion"/>
  </si>
  <si>
    <t>정보통신</t>
    <phoneticPr fontId="4" type="noConversion"/>
  </si>
  <si>
    <t>영어과</t>
    <phoneticPr fontId="4" type="noConversion"/>
  </si>
  <si>
    <t>비서정보과</t>
    <phoneticPr fontId="4" type="noConversion"/>
  </si>
  <si>
    <t>중국어과</t>
    <phoneticPr fontId="4" type="noConversion"/>
  </si>
  <si>
    <t>관광경영과</t>
    <phoneticPr fontId="4" type="noConversion"/>
  </si>
  <si>
    <t>방송연예과</t>
    <phoneticPr fontId="4" type="noConversion"/>
  </si>
  <si>
    <t>만화과</t>
    <phoneticPr fontId="4" type="noConversion"/>
  </si>
  <si>
    <t xml:space="preserve">전국 연합학력평가 </t>
    <phoneticPr fontId="4" type="noConversion"/>
  </si>
  <si>
    <t>수험번호</t>
    <phoneticPr fontId="4" type="noConversion"/>
  </si>
  <si>
    <t>성명</t>
    <phoneticPr fontId="4" type="noConversion"/>
  </si>
  <si>
    <t>선택과목</t>
    <phoneticPr fontId="4" type="noConversion"/>
  </si>
  <si>
    <t>언어</t>
    <phoneticPr fontId="4" type="noConversion"/>
  </si>
  <si>
    <t>수리</t>
    <phoneticPr fontId="4" type="noConversion"/>
  </si>
  <si>
    <t>외국어</t>
    <phoneticPr fontId="4" type="noConversion"/>
  </si>
  <si>
    <t>선택1</t>
    <phoneticPr fontId="4" type="noConversion"/>
  </si>
  <si>
    <t>선택2</t>
  </si>
  <si>
    <t>선택3</t>
  </si>
  <si>
    <t>총점</t>
    <phoneticPr fontId="4" type="noConversion"/>
  </si>
  <si>
    <t>황효진</t>
    <phoneticPr fontId="4" type="noConversion"/>
  </si>
  <si>
    <t>과탐</t>
    <phoneticPr fontId="4" type="noConversion"/>
  </si>
  <si>
    <t>신재호</t>
    <phoneticPr fontId="4" type="noConversion"/>
  </si>
  <si>
    <t>이동수</t>
    <phoneticPr fontId="4" type="noConversion"/>
  </si>
  <si>
    <t>전준영</t>
    <phoneticPr fontId="4" type="noConversion"/>
  </si>
  <si>
    <t>최동명</t>
    <phoneticPr fontId="4" type="noConversion"/>
  </si>
  <si>
    <t>사탐</t>
    <phoneticPr fontId="4" type="noConversion"/>
  </si>
  <si>
    <t>김승일</t>
    <phoneticPr fontId="4" type="noConversion"/>
  </si>
  <si>
    <t>김현식</t>
    <phoneticPr fontId="4" type="noConversion"/>
  </si>
  <si>
    <t>박상수</t>
    <phoneticPr fontId="4" type="noConversion"/>
  </si>
  <si>
    <t>조인호</t>
    <phoneticPr fontId="4" type="noConversion"/>
  </si>
  <si>
    <t>직탐</t>
    <phoneticPr fontId="4" type="noConversion"/>
  </si>
  <si>
    <t>이명우</t>
    <phoneticPr fontId="4" type="noConversion"/>
  </si>
  <si>
    <t>직탐</t>
    <phoneticPr fontId="4" type="noConversion"/>
  </si>
  <si>
    <t>조승구</t>
    <phoneticPr fontId="4" type="noConversion"/>
  </si>
  <si>
    <t>강수호</t>
    <phoneticPr fontId="4" type="noConversion"/>
  </si>
  <si>
    <t>[표1]</t>
    <phoneticPr fontId="1" type="noConversion"/>
  </si>
  <si>
    <t>제품 검사 현황</t>
    <phoneticPr fontId="1" type="noConversion"/>
  </si>
  <si>
    <t>[표2]</t>
    <phoneticPr fontId="1" type="noConversion"/>
  </si>
  <si>
    <t>직위별 급여지급 현황</t>
    <phoneticPr fontId="1" type="noConversion"/>
  </si>
  <si>
    <t>제품코드</t>
    <phoneticPr fontId="1" type="noConversion"/>
  </si>
  <si>
    <t>검사일</t>
    <phoneticPr fontId="1" type="noConversion"/>
  </si>
  <si>
    <t>검사결과</t>
    <phoneticPr fontId="1" type="noConversion"/>
  </si>
  <si>
    <t>판정</t>
    <phoneticPr fontId="1" type="noConversion"/>
  </si>
  <si>
    <t>사원명</t>
    <phoneticPr fontId="1" type="noConversion"/>
  </si>
  <si>
    <t>직위</t>
    <phoneticPr fontId="1" type="noConversion"/>
  </si>
  <si>
    <t>수당</t>
    <phoneticPr fontId="1" type="noConversion"/>
  </si>
  <si>
    <t>급여</t>
    <phoneticPr fontId="1" type="noConversion"/>
  </si>
  <si>
    <t>ST-01</t>
  </si>
  <si>
    <t>RS-6666</t>
  </si>
  <si>
    <t>이주아</t>
    <phoneticPr fontId="1" type="noConversion"/>
  </si>
  <si>
    <t>부장</t>
    <phoneticPr fontId="1" type="noConversion"/>
  </si>
  <si>
    <t>ST-02</t>
  </si>
  <si>
    <t>RS-7777</t>
  </si>
  <si>
    <t>김민채</t>
    <phoneticPr fontId="1" type="noConversion"/>
  </si>
  <si>
    <t>대리</t>
    <phoneticPr fontId="1" type="noConversion"/>
  </si>
  <si>
    <t>ST-03</t>
  </si>
  <si>
    <t>최민주</t>
    <phoneticPr fontId="1" type="noConversion"/>
  </si>
  <si>
    <t>과장</t>
    <phoneticPr fontId="1" type="noConversion"/>
  </si>
  <si>
    <t>ST-04</t>
  </si>
  <si>
    <t>RS-2222</t>
  </si>
  <si>
    <t>김도현</t>
    <phoneticPr fontId="1" type="noConversion"/>
  </si>
  <si>
    <t>사원</t>
    <phoneticPr fontId="1" type="noConversion"/>
  </si>
  <si>
    <t>ST-05</t>
  </si>
  <si>
    <t>RS-1111</t>
  </si>
  <si>
    <t>김한성</t>
    <phoneticPr fontId="1" type="noConversion"/>
  </si>
  <si>
    <t>차장</t>
    <phoneticPr fontId="1" type="noConversion"/>
  </si>
  <si>
    <t>ST-06</t>
  </si>
  <si>
    <t>RS-4444</t>
  </si>
  <si>
    <t>한민우</t>
    <phoneticPr fontId="1" type="noConversion"/>
  </si>
  <si>
    <t>ST-07</t>
  </si>
  <si>
    <t>오안국</t>
    <phoneticPr fontId="1" type="noConversion"/>
  </si>
  <si>
    <t>ST-08</t>
  </si>
  <si>
    <t>ST-09</t>
  </si>
  <si>
    <t>&lt;기본급표&gt;</t>
    <phoneticPr fontId="1" type="noConversion"/>
  </si>
  <si>
    <t>ST-10</t>
  </si>
  <si>
    <t>기본급</t>
    <phoneticPr fontId="1" type="noConversion"/>
  </si>
  <si>
    <t>[표3]</t>
    <phoneticPr fontId="1" type="noConversion"/>
  </si>
  <si>
    <t>사원 승진 심사표</t>
  </si>
  <si>
    <t>성명</t>
    <phoneticPr fontId="4" type="noConversion"/>
  </si>
  <si>
    <t>벌점</t>
    <phoneticPr fontId="4" type="noConversion"/>
  </si>
  <si>
    <t>실적점수</t>
    <phoneticPr fontId="4" type="noConversion"/>
  </si>
  <si>
    <t>연수점수</t>
    <phoneticPr fontId="4" type="noConversion"/>
  </si>
  <si>
    <t>승진여부</t>
    <phoneticPr fontId="1" type="noConversion"/>
  </si>
  <si>
    <t>[표4]</t>
    <phoneticPr fontId="1" type="noConversion"/>
  </si>
  <si>
    <t>아파트 매매 목록</t>
  </si>
  <si>
    <t>김선우</t>
    <phoneticPr fontId="4" type="noConversion"/>
  </si>
  <si>
    <t>아파트명</t>
    <phoneticPr fontId="4" type="noConversion"/>
  </si>
  <si>
    <t>평수</t>
    <phoneticPr fontId="4" type="noConversion"/>
  </si>
  <si>
    <t>층수</t>
    <phoneticPr fontId="4" type="noConversion"/>
  </si>
  <si>
    <t>매매가(만원)</t>
    <phoneticPr fontId="4" type="noConversion"/>
  </si>
  <si>
    <t>유세준</t>
    <phoneticPr fontId="4" type="noConversion"/>
  </si>
  <si>
    <t>빌리지힐</t>
    <phoneticPr fontId="4" type="noConversion"/>
  </si>
  <si>
    <t>손상훈</t>
    <phoneticPr fontId="4" type="noConversion"/>
  </si>
  <si>
    <t>버블힐</t>
    <phoneticPr fontId="4" type="noConversion"/>
  </si>
  <si>
    <t>김승완</t>
    <phoneticPr fontId="4" type="noConversion"/>
  </si>
  <si>
    <t>박진수</t>
    <phoneticPr fontId="4" type="noConversion"/>
  </si>
  <si>
    <t>정명우</t>
    <phoneticPr fontId="4" type="noConversion"/>
  </si>
  <si>
    <t>조성진</t>
    <phoneticPr fontId="4" type="noConversion"/>
  </si>
  <si>
    <t>최정일</t>
    <phoneticPr fontId="4" type="noConversion"/>
  </si>
  <si>
    <t>전승호</t>
    <phoneticPr fontId="4" type="noConversion"/>
  </si>
  <si>
    <t>이동찬</t>
    <phoneticPr fontId="4" type="noConversion"/>
  </si>
  <si>
    <t>평수가 20평대 매매 건수</t>
    <phoneticPr fontId="1" type="noConversion"/>
  </si>
  <si>
    <t>[표5]</t>
    <phoneticPr fontId="1" type="noConversion"/>
  </si>
  <si>
    <t>카트 경기 대회</t>
    <phoneticPr fontId="4" type="noConversion"/>
  </si>
  <si>
    <t>등번호</t>
    <phoneticPr fontId="4" type="noConversion"/>
  </si>
  <si>
    <t>참가자</t>
    <phoneticPr fontId="4" type="noConversion"/>
  </si>
  <si>
    <t>기록</t>
    <phoneticPr fontId="4" type="noConversion"/>
  </si>
  <si>
    <t>결승</t>
    <phoneticPr fontId="4" type="noConversion"/>
  </si>
  <si>
    <t>타탕가</t>
    <phoneticPr fontId="4" type="noConversion"/>
  </si>
  <si>
    <t>최모스</t>
    <phoneticPr fontId="4" type="noConversion"/>
  </si>
  <si>
    <t>이배찌</t>
    <phoneticPr fontId="4" type="noConversion"/>
  </si>
  <si>
    <t>우디지니</t>
    <phoneticPr fontId="4" type="noConversion"/>
  </si>
  <si>
    <t>성마리드</t>
    <phoneticPr fontId="4" type="noConversion"/>
  </si>
  <si>
    <t>배바니</t>
    <phoneticPr fontId="4" type="noConversion"/>
  </si>
  <si>
    <t>박우니</t>
    <phoneticPr fontId="4" type="noConversion"/>
  </si>
  <si>
    <t>김다오</t>
    <phoneticPr fontId="4" type="noConversion"/>
  </si>
  <si>
    <t>1사분기 판매현황</t>
    <phoneticPr fontId="4" type="noConversion"/>
  </si>
  <si>
    <t>판매월</t>
    <phoneticPr fontId="4" type="noConversion"/>
  </si>
  <si>
    <t>지역</t>
    <phoneticPr fontId="4" type="noConversion"/>
  </si>
  <si>
    <t>담당자</t>
    <phoneticPr fontId="4" type="noConversion"/>
  </si>
  <si>
    <t>판매수량</t>
    <phoneticPr fontId="4" type="noConversion"/>
  </si>
  <si>
    <t>판매금액</t>
    <phoneticPr fontId="4" type="noConversion"/>
  </si>
  <si>
    <t>1월</t>
    <phoneticPr fontId="4" type="noConversion"/>
  </si>
  <si>
    <t>서울</t>
    <phoneticPr fontId="4" type="noConversion"/>
  </si>
  <si>
    <t>1월</t>
    <phoneticPr fontId="4" type="noConversion"/>
  </si>
  <si>
    <t>강릉</t>
    <phoneticPr fontId="4" type="noConversion"/>
  </si>
  <si>
    <t>광주</t>
    <phoneticPr fontId="4" type="noConversion"/>
  </si>
  <si>
    <t>임산타</t>
    <phoneticPr fontId="4" type="noConversion"/>
  </si>
  <si>
    <t>부산</t>
    <phoneticPr fontId="4" type="noConversion"/>
  </si>
  <si>
    <t>광주</t>
    <phoneticPr fontId="4" type="noConversion"/>
  </si>
  <si>
    <t>편로두</t>
    <phoneticPr fontId="4" type="noConversion"/>
  </si>
  <si>
    <t>부산</t>
    <phoneticPr fontId="4" type="noConversion"/>
  </si>
  <si>
    <t>2월</t>
  </si>
  <si>
    <t>서울</t>
    <phoneticPr fontId="4" type="noConversion"/>
  </si>
  <si>
    <t>김다오</t>
    <phoneticPr fontId="4" type="noConversion"/>
  </si>
  <si>
    <t>우디지니</t>
    <phoneticPr fontId="4" type="noConversion"/>
  </si>
  <si>
    <t>이배찌</t>
    <phoneticPr fontId="4" type="noConversion"/>
  </si>
  <si>
    <t>2월</t>
    <phoneticPr fontId="4" type="noConversion"/>
  </si>
  <si>
    <t>최모스</t>
    <phoneticPr fontId="4" type="noConversion"/>
  </si>
  <si>
    <t>3월</t>
  </si>
  <si>
    <t>3월</t>
    <phoneticPr fontId="4" type="noConversion"/>
  </si>
  <si>
    <t xml:space="preserve">교내 IT 경진대회 시행 결과 </t>
    <phoneticPr fontId="4" type="noConversion"/>
  </si>
  <si>
    <t>학과</t>
    <phoneticPr fontId="4" type="noConversion"/>
  </si>
  <si>
    <t>학년</t>
    <phoneticPr fontId="4" type="noConversion"/>
  </si>
  <si>
    <t>정보검색</t>
    <phoneticPr fontId="4" type="noConversion"/>
  </si>
  <si>
    <t>홈페이지</t>
    <phoneticPr fontId="4" type="noConversion"/>
  </si>
  <si>
    <t>문서편집</t>
    <phoneticPr fontId="4" type="noConversion"/>
  </si>
  <si>
    <t>프로그램</t>
    <phoneticPr fontId="4" type="noConversion"/>
  </si>
  <si>
    <t>그래픽</t>
    <phoneticPr fontId="4" type="noConversion"/>
  </si>
  <si>
    <t>총점</t>
    <phoneticPr fontId="4" type="noConversion"/>
  </si>
  <si>
    <t>멀티미디어과</t>
    <phoneticPr fontId="4" type="noConversion"/>
  </si>
  <si>
    <t>2학년</t>
    <phoneticPr fontId="4" type="noConversion"/>
  </si>
  <si>
    <t>강영순</t>
    <phoneticPr fontId="4" type="noConversion"/>
  </si>
  <si>
    <t>인터넷과</t>
    <phoneticPr fontId="4" type="noConversion"/>
  </si>
  <si>
    <t>2학년</t>
    <phoneticPr fontId="4" type="noConversion"/>
  </si>
  <si>
    <t>고한수</t>
    <phoneticPr fontId="4" type="noConversion"/>
  </si>
  <si>
    <t>정보통신과</t>
    <phoneticPr fontId="4" type="noConversion"/>
  </si>
  <si>
    <t>3학년</t>
    <phoneticPr fontId="4" type="noConversion"/>
  </si>
  <si>
    <t>공애란</t>
    <phoneticPr fontId="4" type="noConversion"/>
  </si>
  <si>
    <t>김민호</t>
    <phoneticPr fontId="4" type="noConversion"/>
  </si>
  <si>
    <t>라준기</t>
    <phoneticPr fontId="4" type="noConversion"/>
  </si>
  <si>
    <t>정보통신과</t>
    <phoneticPr fontId="4" type="noConversion"/>
  </si>
  <si>
    <t>1학년</t>
    <phoneticPr fontId="4" type="noConversion"/>
  </si>
  <si>
    <t>민종국</t>
    <phoneticPr fontId="4" type="noConversion"/>
  </si>
  <si>
    <t>시각디자인과</t>
    <phoneticPr fontId="4" type="noConversion"/>
  </si>
  <si>
    <t>박종호</t>
    <phoneticPr fontId="4" type="noConversion"/>
  </si>
  <si>
    <t>이민주</t>
    <phoneticPr fontId="4" type="noConversion"/>
  </si>
  <si>
    <t>시각디자인과</t>
    <phoneticPr fontId="4" type="noConversion"/>
  </si>
  <si>
    <t>3학년</t>
    <phoneticPr fontId="4" type="noConversion"/>
  </si>
  <si>
    <t>장선영</t>
    <phoneticPr fontId="4" type="noConversion"/>
  </si>
  <si>
    <t>1학년</t>
    <phoneticPr fontId="4" type="noConversion"/>
  </si>
  <si>
    <t>주민영</t>
    <phoneticPr fontId="4" type="noConversion"/>
  </si>
  <si>
    <t>멀티미디어과</t>
    <phoneticPr fontId="4" type="noConversion"/>
  </si>
  <si>
    <t>채한만</t>
    <phoneticPr fontId="4" type="noConversion"/>
  </si>
  <si>
    <t>최순영</t>
    <phoneticPr fontId="4" type="noConversion"/>
  </si>
  <si>
    <t>문구 판매 현황</t>
    <phoneticPr fontId="1" type="noConversion"/>
  </si>
  <si>
    <t>매입처</t>
  </si>
  <si>
    <t>상품명</t>
  </si>
  <si>
    <t xml:space="preserve"> 매입단가 </t>
  </si>
  <si>
    <t>전월재고량</t>
  </si>
  <si>
    <t>매입수량</t>
    <phoneticPr fontId="1" type="noConversion"/>
  </si>
  <si>
    <t>판매량</t>
  </si>
  <si>
    <t>재고량</t>
    <phoneticPr fontId="1" type="noConversion"/>
  </si>
  <si>
    <t>대림상사</t>
  </si>
  <si>
    <t>노트</t>
  </si>
  <si>
    <t>동아상사</t>
  </si>
  <si>
    <t>아이클레이</t>
    <phoneticPr fontId="1" type="noConversion"/>
  </si>
  <si>
    <t>현대상사</t>
  </si>
  <si>
    <t>볼펜</t>
  </si>
  <si>
    <t>현대상사</t>
    <phoneticPr fontId="4" type="noConversion"/>
  </si>
  <si>
    <t>색연필</t>
    <phoneticPr fontId="4" type="noConversion"/>
  </si>
  <si>
    <t>삼성상사</t>
  </si>
  <si>
    <t>샤프</t>
  </si>
  <si>
    <t>롯데상사</t>
  </si>
  <si>
    <t>장부</t>
  </si>
  <si>
    <t>롯데상사</t>
    <phoneticPr fontId="4" type="noConversion"/>
  </si>
  <si>
    <t>장부</t>
    <phoneticPr fontId="4" type="noConversion"/>
  </si>
  <si>
    <t xml:space="preserve">팀별 매출 실적 분석 </t>
    <phoneticPr fontId="4" type="noConversion"/>
  </si>
  <si>
    <t>팀명</t>
    <phoneticPr fontId="4" type="noConversion"/>
  </si>
  <si>
    <t>매출수량</t>
    <phoneticPr fontId="4" type="noConversion"/>
  </si>
  <si>
    <t>매출금액</t>
    <phoneticPr fontId="4" type="noConversion"/>
  </si>
  <si>
    <t>순이익</t>
    <phoneticPr fontId="4" type="noConversion"/>
  </si>
  <si>
    <t>영업1팀</t>
    <phoneticPr fontId="4" type="noConversion"/>
  </si>
  <si>
    <t>영업2팀</t>
  </si>
  <si>
    <t>영업3팀</t>
  </si>
  <si>
    <t>영업4팀</t>
  </si>
  <si>
    <t>영업5팀</t>
  </si>
  <si>
    <t>합계</t>
    <phoneticPr fontId="4" type="noConversion"/>
  </si>
  <si>
    <t>도서코드</t>
    <phoneticPr fontId="4" type="noConversion"/>
  </si>
  <si>
    <t>출판사</t>
    <phoneticPr fontId="4" type="noConversion"/>
  </si>
  <si>
    <t>도서명</t>
    <phoneticPr fontId="4" type="noConversion"/>
  </si>
  <si>
    <t>저자</t>
    <phoneticPr fontId="4" type="noConversion"/>
  </si>
  <si>
    <t>분류</t>
    <phoneticPr fontId="4" type="noConversion"/>
  </si>
  <si>
    <t>정가</t>
    <phoneticPr fontId="4" type="noConversion"/>
  </si>
  <si>
    <t>발행년도</t>
    <phoneticPr fontId="4" type="noConversion"/>
  </si>
  <si>
    <t>MC -9901</t>
    <phoneticPr fontId="4" type="noConversion"/>
  </si>
  <si>
    <t>문학과 지성사</t>
    <phoneticPr fontId="4" type="noConversion"/>
  </si>
  <si>
    <t>남도기행</t>
    <phoneticPr fontId="4" type="noConversion"/>
  </si>
  <si>
    <t>홍성원</t>
    <phoneticPr fontId="4" type="noConversion"/>
  </si>
  <si>
    <t>문학소설</t>
    <phoneticPr fontId="4" type="noConversion"/>
  </si>
  <si>
    <t>1999년</t>
    <phoneticPr fontId="4" type="noConversion"/>
  </si>
  <si>
    <t>KG-9601</t>
    <phoneticPr fontId="4" type="noConversion"/>
  </si>
  <si>
    <t>열화당</t>
    <phoneticPr fontId="4" type="noConversion"/>
  </si>
  <si>
    <t>사진의 역사</t>
    <phoneticPr fontId="4" type="noConversion"/>
  </si>
  <si>
    <t>뷰먼트 뉴홀</t>
    <phoneticPr fontId="4" type="noConversion"/>
  </si>
  <si>
    <t>교양도서</t>
    <phoneticPr fontId="4" type="noConversion"/>
  </si>
  <si>
    <t>1996년</t>
    <phoneticPr fontId="4" type="noConversion"/>
  </si>
  <si>
    <t>KG-9901</t>
    <phoneticPr fontId="4" type="noConversion"/>
  </si>
  <si>
    <t>이레</t>
    <phoneticPr fontId="4" type="noConversion"/>
  </si>
  <si>
    <t>오두막 편지</t>
    <phoneticPr fontId="4" type="noConversion"/>
  </si>
  <si>
    <t>법정</t>
    <phoneticPr fontId="4" type="noConversion"/>
  </si>
  <si>
    <t>교양추천</t>
    <phoneticPr fontId="4" type="noConversion"/>
  </si>
  <si>
    <t>CS-9701</t>
    <phoneticPr fontId="4" type="noConversion"/>
  </si>
  <si>
    <t>한뜻</t>
    <phoneticPr fontId="4" type="noConversion"/>
  </si>
  <si>
    <t>유전공학</t>
    <phoneticPr fontId="4" type="noConversion"/>
  </si>
  <si>
    <t>이진우</t>
    <phoneticPr fontId="4" type="noConversion"/>
  </si>
  <si>
    <t>인문사회</t>
    <phoneticPr fontId="4" type="noConversion"/>
  </si>
  <si>
    <t>1997년</t>
    <phoneticPr fontId="4" type="noConversion"/>
  </si>
  <si>
    <t>KG-0201</t>
    <phoneticPr fontId="4" type="noConversion"/>
  </si>
  <si>
    <t>청년정신</t>
    <phoneticPr fontId="4" type="noConversion"/>
  </si>
  <si>
    <t>협상의 법칙</t>
    <phoneticPr fontId="4" type="noConversion"/>
  </si>
  <si>
    <t>허브 코헨</t>
    <phoneticPr fontId="4" type="noConversion"/>
  </si>
  <si>
    <t>교양필수</t>
    <phoneticPr fontId="4" type="noConversion"/>
  </si>
  <si>
    <t>2002년</t>
    <phoneticPr fontId="4" type="noConversion"/>
  </si>
  <si>
    <t>HT-9501</t>
    <phoneticPr fontId="4" type="noConversion"/>
  </si>
  <si>
    <t>고려원</t>
    <phoneticPr fontId="4" type="noConversion"/>
  </si>
  <si>
    <t>역설의 한일</t>
    <phoneticPr fontId="4" type="noConversion"/>
  </si>
  <si>
    <t>김인배</t>
    <phoneticPr fontId="4" type="noConversion"/>
  </si>
  <si>
    <t>역사기초</t>
    <phoneticPr fontId="4" type="noConversion"/>
  </si>
  <si>
    <t>1995년</t>
    <phoneticPr fontId="4" type="noConversion"/>
  </si>
  <si>
    <t>CS-9401</t>
    <phoneticPr fontId="4" type="noConversion"/>
  </si>
  <si>
    <t>연구사</t>
    <phoneticPr fontId="4" type="noConversion"/>
  </si>
  <si>
    <t>인간의 역사</t>
    <phoneticPr fontId="4" type="noConversion"/>
  </si>
  <si>
    <t>M.일리인</t>
    <phoneticPr fontId="4" type="noConversion"/>
  </si>
  <si>
    <t>인문과학</t>
    <phoneticPr fontId="4" type="noConversion"/>
  </si>
  <si>
    <t>1994년</t>
    <phoneticPr fontId="4" type="noConversion"/>
  </si>
  <si>
    <t>LT-9701</t>
    <phoneticPr fontId="4" type="noConversion"/>
  </si>
  <si>
    <t>민음사</t>
    <phoneticPr fontId="4" type="noConversion"/>
  </si>
  <si>
    <t>세계의 문학</t>
    <phoneticPr fontId="4" type="noConversion"/>
  </si>
  <si>
    <t>김혜순</t>
    <phoneticPr fontId="4" type="noConversion"/>
  </si>
  <si>
    <t>문학추천</t>
    <phoneticPr fontId="4" type="noConversion"/>
  </si>
  <si>
    <t>KG-0202</t>
    <phoneticPr fontId="4" type="noConversion"/>
  </si>
  <si>
    <t>대화의 법칙</t>
    <phoneticPr fontId="4" type="noConversion"/>
  </si>
  <si>
    <t>래리 킹</t>
    <phoneticPr fontId="4" type="noConversion"/>
  </si>
  <si>
    <t>교양선택</t>
    <phoneticPr fontId="4" type="noConversion"/>
  </si>
  <si>
    <t>LT-9702</t>
    <phoneticPr fontId="4" type="noConversion"/>
  </si>
  <si>
    <t>문학관</t>
    <phoneticPr fontId="4" type="noConversion"/>
  </si>
  <si>
    <t>내 남자친구</t>
    <phoneticPr fontId="4" type="noConversion"/>
  </si>
  <si>
    <t>캐롤 힐</t>
    <phoneticPr fontId="4" type="noConversion"/>
  </si>
  <si>
    <t>문학필수</t>
    <phoneticPr fontId="4" type="noConversion"/>
  </si>
  <si>
    <t>HT-9601</t>
    <phoneticPr fontId="4" type="noConversion"/>
  </si>
  <si>
    <t>비봉</t>
    <phoneticPr fontId="4" type="noConversion"/>
  </si>
  <si>
    <t>미국 현대사</t>
    <phoneticPr fontId="4" type="noConversion"/>
  </si>
  <si>
    <t>이주영</t>
    <phoneticPr fontId="4" type="noConversion"/>
  </si>
  <si>
    <t>역사필수</t>
    <phoneticPr fontId="4" type="noConversion"/>
  </si>
  <si>
    <t>담당자</t>
  </si>
  <si>
    <t>(모두)</t>
  </si>
  <si>
    <t>강릉</t>
  </si>
  <si>
    <t>광주</t>
  </si>
  <si>
    <t>부산</t>
  </si>
  <si>
    <t>서울</t>
  </si>
  <si>
    <t>총합계</t>
  </si>
  <si>
    <t>평균 : 판매수량</t>
  </si>
  <si>
    <t>평균 : 판매금액</t>
  </si>
  <si>
    <t>지역</t>
  </si>
  <si>
    <t>1학년 평균</t>
  </si>
  <si>
    <t>2학년 평균</t>
  </si>
  <si>
    <t>3학년 평균</t>
  </si>
  <si>
    <t>전체 평균</t>
  </si>
  <si>
    <t>1학년 최대값</t>
  </si>
  <si>
    <t>2학년 최대값</t>
  </si>
  <si>
    <t>3학년 최대값</t>
  </si>
  <si>
    <t>전체 최대값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</si>
</sst>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mm&quot;월&quot;\ dd&quot;일&quot;"/>
    <numFmt numFmtId="178" formatCode="0&quot;위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휴먼엑스포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2" fontId="3" fillId="0" borderId="1" xfId="2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41" fontId="6" fillId="0" borderId="1" xfId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21" fontId="3" fillId="0" borderId="1" xfId="0" applyNumberFormat="1" applyFont="1" applyBorder="1" applyAlignment="1">
      <alignment vertical="center"/>
    </xf>
    <xf numFmtId="41" fontId="6" fillId="0" borderId="1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1" xfId="3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vertical="center"/>
    </xf>
    <xf numFmtId="0" fontId="6" fillId="0" borderId="0" xfId="4" applyNumberFormat="1" applyFon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4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2" fillId="3" borderId="1" xfId="5" applyBorder="1" applyAlignment="1">
      <alignment vertical="center"/>
    </xf>
    <xf numFmtId="0" fontId="0" fillId="0" borderId="1" xfId="0" applyFont="1" applyBorder="1" applyAlignment="1">
      <alignment vertical="center"/>
    </xf>
    <xf numFmtId="176" fontId="0" fillId="0" borderId="1" xfId="1" applyNumberFormat="1" applyFont="1" applyBorder="1" applyAlignment="1">
      <alignment vertical="center"/>
    </xf>
    <xf numFmtId="178" fontId="0" fillId="0" borderId="1" xfId="0" applyNumberFormat="1" applyFont="1" applyBorder="1" applyAlignment="1">
      <alignment vertical="center"/>
    </xf>
    <xf numFmtId="0" fontId="0" fillId="0" borderId="6" xfId="0" applyFont="1" applyBorder="1" applyAlignment="1">
      <alignment vertical="center"/>
    </xf>
    <xf numFmtId="178" fontId="0" fillId="0" borderId="7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178" fontId="0" fillId="0" borderId="9" xfId="0" applyNumberFormat="1" applyFont="1" applyBorder="1" applyAlignment="1">
      <alignment vertical="center"/>
    </xf>
    <xf numFmtId="178" fontId="0" fillId="0" borderId="10" xfId="0" applyNumberFormat="1" applyFont="1" applyBorder="1" applyAlignment="1">
      <alignment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6" fillId="4" borderId="1" xfId="3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5" xfId="5" applyBorder="1" applyAlignment="1">
      <alignment horizontal="center" vertical="center"/>
    </xf>
    <xf numFmtId="0" fontId="12" fillId="3" borderId="7" xfId="5" applyBorder="1" applyAlignment="1">
      <alignment horizontal="center" vertical="center"/>
    </xf>
    <xf numFmtId="0" fontId="12" fillId="3" borderId="4" xfId="5" applyBorder="1" applyAlignment="1">
      <alignment horizontal="center" vertical="center"/>
    </xf>
    <xf numFmtId="0" fontId="12" fillId="3" borderId="1" xfId="5" applyBorder="1" applyAlignment="1">
      <alignment horizontal="center" vertical="center"/>
    </xf>
    <xf numFmtId="0" fontId="12" fillId="3" borderId="3" xfId="5" applyBorder="1" applyAlignment="1">
      <alignment horizontal="center" vertical="center"/>
    </xf>
    <xf numFmtId="0" fontId="12" fillId="3" borderId="6" xfId="5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6">
    <cellStyle name="강조색2" xfId="5" builtinId="33"/>
    <cellStyle name="백분율" xfId="4" builtinId="5"/>
    <cellStyle name="쉼표 [0]" xfId="1" builtinId="6"/>
    <cellStyle name="통화 [0]" xfId="2" builtinId="7"/>
    <cellStyle name="표준" xfId="0" builtinId="0"/>
    <cellStyle name="표준 2" xfId="3"/>
  </cellStyles>
  <dxfs count="1"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매출수량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영업1팀</c:v>
                </c:pt>
                <c:pt idx="1">
                  <c:v>영업2팀</c:v>
                </c:pt>
                <c:pt idx="2">
                  <c:v>영업3팀</c:v>
                </c:pt>
                <c:pt idx="3">
                  <c:v>영업4팀</c:v>
                </c:pt>
                <c:pt idx="4">
                  <c:v>영업5팀</c:v>
                </c:pt>
              </c:strCache>
            </c:strRef>
          </c:cat>
          <c:val>
            <c:numRef>
              <c:f>차트작업!$B$4:$B$8</c:f>
              <c:numCache>
                <c:formatCode>General</c:formatCode>
                <c:ptCount val="5"/>
                <c:pt idx="0">
                  <c:v>35</c:v>
                </c:pt>
                <c:pt idx="1">
                  <c:v>25</c:v>
                </c:pt>
                <c:pt idx="2">
                  <c:v>40</c:v>
                </c:pt>
                <c:pt idx="3">
                  <c:v>65</c:v>
                </c:pt>
                <c:pt idx="4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06-4896-AEE9-E8A1CD301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95914207"/>
        <c:axId val="195920447"/>
      </c:barChart>
      <c:lineChart>
        <c:grouping val="standard"/>
        <c:varyColors val="0"/>
        <c:ser>
          <c:idx val="1"/>
          <c:order val="1"/>
          <c:tx>
            <c:strRef>
              <c:f>차트작업!$C$3</c:f>
              <c:strCache>
                <c:ptCount val="1"/>
                <c:pt idx="0">
                  <c:v>매출금액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034E-4AA3-A601-51DB48DC570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차트작업!$A$4:$A$8</c:f>
              <c:strCache>
                <c:ptCount val="5"/>
                <c:pt idx="0">
                  <c:v>영업1팀</c:v>
                </c:pt>
                <c:pt idx="1">
                  <c:v>영업2팀</c:v>
                </c:pt>
                <c:pt idx="2">
                  <c:v>영업3팀</c:v>
                </c:pt>
                <c:pt idx="3">
                  <c:v>영업4팀</c:v>
                </c:pt>
                <c:pt idx="4">
                  <c:v>영업5팀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539000</c:v>
                </c:pt>
                <c:pt idx="1">
                  <c:v>385000</c:v>
                </c:pt>
                <c:pt idx="2">
                  <c:v>616000</c:v>
                </c:pt>
                <c:pt idx="3">
                  <c:v>1001000</c:v>
                </c:pt>
                <c:pt idx="4">
                  <c:v>770000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06-4896-AEE9-E8A1CD301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2968831"/>
        <c:axId val="982967999"/>
      </c:lineChart>
      <c:catAx>
        <c:axId val="19591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5920447"/>
        <c:crosses val="autoZero"/>
        <c:auto val="1"/>
        <c:lblAlgn val="ctr"/>
        <c:lblOffset val="100"/>
        <c:noMultiLvlLbl val="0"/>
      </c:catAx>
      <c:valAx>
        <c:axId val="19592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5914207"/>
        <c:crosses val="autoZero"/>
        <c:crossBetween val="between"/>
      </c:valAx>
      <c:valAx>
        <c:axId val="982967999"/>
        <c:scaling>
          <c:orientation val="minMax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82968831"/>
        <c:crosses val="max"/>
        <c:crossBetween val="between"/>
      </c:valAx>
      <c:catAx>
        <c:axId val="9829688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8296799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1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굴림체" panose="020B0609000101010101" pitchFamily="49" charset="-127"/>
              <a:ea typeface="굴림체" panose="020B0609000101010101" pitchFamily="49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10</xdr:col>
      <xdr:colOff>0</xdr:colOff>
      <xdr:row>5</xdr:row>
      <xdr:rowOff>0</xdr:rowOff>
    </xdr:to>
    <xdr:sp macro="[0]!서식" textlink="">
      <xdr:nvSpPr>
        <xdr:cNvPr id="2" name="육각형 1"/>
        <xdr:cNvSpPr/>
      </xdr:nvSpPr>
      <xdr:spPr>
        <a:xfrm>
          <a:off x="5924550" y="482600"/>
          <a:ext cx="1320800" cy="647700"/>
        </a:xfrm>
        <a:prstGeom prst="hex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10</xdr:col>
      <xdr:colOff>0</xdr:colOff>
      <xdr:row>9</xdr:row>
      <xdr:rowOff>0</xdr:rowOff>
    </xdr:to>
    <xdr:sp macro="[0]!재고량" textlink="">
      <xdr:nvSpPr>
        <xdr:cNvPr id="3" name="배지 2"/>
        <xdr:cNvSpPr/>
      </xdr:nvSpPr>
      <xdr:spPr>
        <a:xfrm>
          <a:off x="5924550" y="1346200"/>
          <a:ext cx="1320800" cy="6477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재고량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209550</xdr:rowOff>
    </xdr:from>
    <xdr:to>
      <xdr:col>7</xdr:col>
      <xdr:colOff>0</xdr:colOff>
      <xdr:row>26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44.655608217596" createdVersion="6" refreshedVersion="6" minRefreshableVersion="3" recordCount="19">
  <cacheSource type="worksheet">
    <worksheetSource ref="A3:E22" sheet="분석작업-1"/>
  </cacheSource>
  <cacheFields count="5">
    <cacheField name="판매월" numFmtId="0">
      <sharedItems/>
    </cacheField>
    <cacheField name="지역" numFmtId="0">
      <sharedItems count="4">
        <s v="서울"/>
        <s v="강릉"/>
        <s v="광주"/>
        <s v="부산"/>
      </sharedItems>
    </cacheField>
    <cacheField name="담당자" numFmtId="0">
      <sharedItems count="8">
        <s v="김다오"/>
        <s v="우디지니"/>
        <s v="이배찌"/>
        <s v="임산타"/>
        <s v="최모스"/>
        <s v="편로두"/>
        <s v="박우니"/>
        <s v="성마리드"/>
      </sharedItems>
    </cacheField>
    <cacheField name="판매수량" numFmtId="41">
      <sharedItems containsSemiMixedTypes="0" containsString="0" containsNumber="1" containsInteger="1" minValue="100" maxValue="520"/>
    </cacheField>
    <cacheField name="판매금액" numFmtId="41">
      <sharedItems containsSemiMixedTypes="0" containsString="0" containsNumber="1" containsInteger="1" minValue="780000" maxValue="1738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1월"/>
    <x v="0"/>
    <x v="0"/>
    <n v="140"/>
    <n v="938000"/>
  </r>
  <r>
    <s v="1월"/>
    <x v="1"/>
    <x v="1"/>
    <n v="380"/>
    <n v="1406000"/>
  </r>
  <r>
    <s v="1월"/>
    <x v="0"/>
    <x v="2"/>
    <n v="240"/>
    <n v="1729000"/>
  </r>
  <r>
    <s v="1월"/>
    <x v="2"/>
    <x v="3"/>
    <n v="391"/>
    <n v="3362600"/>
  </r>
  <r>
    <s v="1월"/>
    <x v="3"/>
    <x v="4"/>
    <n v="139"/>
    <n v="1070300"/>
  </r>
  <r>
    <s v="1월"/>
    <x v="2"/>
    <x v="5"/>
    <n v="120"/>
    <n v="852000"/>
  </r>
  <r>
    <s v="1월"/>
    <x v="3"/>
    <x v="6"/>
    <n v="170"/>
    <n v="2534000"/>
  </r>
  <r>
    <s v="2월"/>
    <x v="0"/>
    <x v="0"/>
    <n v="378"/>
    <n v="2457000"/>
  </r>
  <r>
    <s v="2월"/>
    <x v="1"/>
    <x v="1"/>
    <n v="120"/>
    <n v="1008000"/>
  </r>
  <r>
    <s v="2월"/>
    <x v="0"/>
    <x v="2"/>
    <n v="520"/>
    <n v="6280000"/>
  </r>
  <r>
    <s v="2월"/>
    <x v="2"/>
    <x v="3"/>
    <n v="100"/>
    <n v="780000"/>
  </r>
  <r>
    <s v="2월"/>
    <x v="3"/>
    <x v="4"/>
    <n v="290"/>
    <n v="1892000"/>
  </r>
  <r>
    <s v="2월"/>
    <x v="2"/>
    <x v="5"/>
    <n v="263"/>
    <n v="1762100"/>
  </r>
  <r>
    <s v="2월"/>
    <x v="3"/>
    <x v="6"/>
    <n v="210"/>
    <n v="17380000"/>
  </r>
  <r>
    <s v="3월"/>
    <x v="0"/>
    <x v="0"/>
    <n v="490"/>
    <n v="2107000"/>
  </r>
  <r>
    <s v="3월"/>
    <x v="0"/>
    <x v="7"/>
    <n v="382"/>
    <n v="2215600"/>
  </r>
  <r>
    <s v="3월"/>
    <x v="0"/>
    <x v="2"/>
    <n v="390"/>
    <n v="4056000"/>
  </r>
  <r>
    <s v="3월"/>
    <x v="3"/>
    <x v="4"/>
    <n v="170"/>
    <n v="1000200"/>
  </r>
  <r>
    <s v="3월"/>
    <x v="2"/>
    <x v="5"/>
    <n v="157"/>
    <n v="1507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outline="1" outlineData="1" compactData="0" multipleFieldFilters="0">
  <location ref="A28:C33" firstHeaderRow="0" firstDataRow="1" firstDataCol="1" rowPageCount="1" colPageCount="1"/>
  <pivotFields count="5">
    <pivotField compact="0" showAll="0"/>
    <pivotField axis="axisRow" compact="0" showAll="0">
      <items count="5">
        <item x="1"/>
        <item x="2"/>
        <item x="3"/>
        <item x="0"/>
        <item t="default"/>
      </items>
    </pivotField>
    <pivotField axis="axisPage" compact="0" showAll="0">
      <items count="9">
        <item x="0"/>
        <item x="6"/>
        <item x="7"/>
        <item x="1"/>
        <item x="2"/>
        <item x="3"/>
        <item x="4"/>
        <item x="5"/>
        <item t="default"/>
      </items>
    </pivotField>
    <pivotField dataField="1" compact="0" numFmtId="41" showAll="0"/>
    <pivotField dataField="1" compact="0" numFmtId="4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-1"/>
  </pageFields>
  <dataFields count="2">
    <dataField name="평균 : 판매수량" fld="3" subtotal="average" baseField="1" baseItem="0"/>
    <dataField name="평균 : 판매금액" fld="4" subtotal="average" baseField="1" baseItem="0"/>
  </dataField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tabSelected="1" workbookViewId="0"/>
  </sheetViews>
  <sheetFormatPr defaultRowHeight="17"/>
  <cols>
    <col min="1" max="1" width="9.58203125" customWidth="1"/>
    <col min="2" max="2" width="13.08203125" bestFit="1" customWidth="1"/>
    <col min="3" max="4" width="11.08203125" bestFit="1" customWidth="1"/>
  </cols>
  <sheetData>
    <row r="1" spans="1:7">
      <c r="A1" s="1" t="s">
        <v>0</v>
      </c>
    </row>
    <row r="3" spans="1:7">
      <c r="A3" s="1" t="s">
        <v>220</v>
      </c>
      <c r="B3" s="1" t="s">
        <v>221</v>
      </c>
      <c r="C3" s="1" t="s">
        <v>222</v>
      </c>
      <c r="D3" s="1" t="s">
        <v>223</v>
      </c>
      <c r="E3" s="1" t="s">
        <v>224</v>
      </c>
      <c r="F3" s="1" t="s">
        <v>225</v>
      </c>
      <c r="G3" s="1" t="s">
        <v>226</v>
      </c>
    </row>
    <row r="4" spans="1:7">
      <c r="A4" s="1" t="s">
        <v>227</v>
      </c>
      <c r="B4" s="27" t="s">
        <v>228</v>
      </c>
      <c r="C4" s="28" t="s">
        <v>229</v>
      </c>
      <c r="D4" s="1" t="s">
        <v>230</v>
      </c>
      <c r="E4" s="27" t="s">
        <v>231</v>
      </c>
      <c r="F4" s="27">
        <v>5000</v>
      </c>
      <c r="G4" s="27" t="s">
        <v>232</v>
      </c>
    </row>
    <row r="5" spans="1:7">
      <c r="A5" s="1" t="s">
        <v>233</v>
      </c>
      <c r="B5" s="1" t="s">
        <v>234</v>
      </c>
      <c r="C5" s="28" t="s">
        <v>235</v>
      </c>
      <c r="D5" s="1" t="s">
        <v>236</v>
      </c>
      <c r="E5" s="1" t="s">
        <v>237</v>
      </c>
      <c r="F5" s="1">
        <v>12000</v>
      </c>
      <c r="G5" s="1" t="s">
        <v>238</v>
      </c>
    </row>
    <row r="6" spans="1:7">
      <c r="A6" s="1" t="s">
        <v>239</v>
      </c>
      <c r="B6" s="27" t="s">
        <v>240</v>
      </c>
      <c r="C6" s="29" t="s">
        <v>241</v>
      </c>
      <c r="D6" s="1" t="s">
        <v>242</v>
      </c>
      <c r="E6" s="27" t="s">
        <v>243</v>
      </c>
      <c r="F6" s="27">
        <v>7000</v>
      </c>
      <c r="G6" s="27" t="s">
        <v>232</v>
      </c>
    </row>
    <row r="7" spans="1:7">
      <c r="A7" s="1" t="s">
        <v>244</v>
      </c>
      <c r="B7" s="27" t="s">
        <v>245</v>
      </c>
      <c r="C7" s="29" t="s">
        <v>246</v>
      </c>
      <c r="D7" s="1" t="s">
        <v>247</v>
      </c>
      <c r="E7" s="27" t="s">
        <v>248</v>
      </c>
      <c r="F7" s="27">
        <v>5200</v>
      </c>
      <c r="G7" s="27" t="s">
        <v>249</v>
      </c>
    </row>
    <row r="8" spans="1:7">
      <c r="A8" s="1" t="s">
        <v>250</v>
      </c>
      <c r="B8" s="27" t="s">
        <v>251</v>
      </c>
      <c r="C8" s="29" t="s">
        <v>252</v>
      </c>
      <c r="D8" s="1" t="s">
        <v>253</v>
      </c>
      <c r="E8" s="27" t="s">
        <v>254</v>
      </c>
      <c r="F8" s="27">
        <v>12000</v>
      </c>
      <c r="G8" s="27" t="s">
        <v>255</v>
      </c>
    </row>
    <row r="9" spans="1:7">
      <c r="A9" s="1" t="s">
        <v>256</v>
      </c>
      <c r="B9" s="27" t="s">
        <v>257</v>
      </c>
      <c r="C9" s="29" t="s">
        <v>258</v>
      </c>
      <c r="D9" s="1" t="s">
        <v>259</v>
      </c>
      <c r="E9" s="27" t="s">
        <v>260</v>
      </c>
      <c r="F9" s="27">
        <v>20000</v>
      </c>
      <c r="G9" s="27" t="s">
        <v>261</v>
      </c>
    </row>
    <row r="10" spans="1:7">
      <c r="A10" s="1" t="s">
        <v>262</v>
      </c>
      <c r="B10" s="27" t="s">
        <v>263</v>
      </c>
      <c r="C10" s="29" t="s">
        <v>264</v>
      </c>
      <c r="D10" s="1" t="s">
        <v>265</v>
      </c>
      <c r="E10" s="27" t="s">
        <v>266</v>
      </c>
      <c r="F10" s="27">
        <v>5000</v>
      </c>
      <c r="G10" s="27" t="s">
        <v>267</v>
      </c>
    </row>
    <row r="11" spans="1:7">
      <c r="A11" s="1" t="s">
        <v>268</v>
      </c>
      <c r="B11" s="27" t="s">
        <v>269</v>
      </c>
      <c r="C11" s="29" t="s">
        <v>270</v>
      </c>
      <c r="D11" s="1" t="s">
        <v>271</v>
      </c>
      <c r="E11" s="27" t="s">
        <v>272</v>
      </c>
      <c r="F11" s="27">
        <v>7000</v>
      </c>
      <c r="G11" s="27" t="s">
        <v>249</v>
      </c>
    </row>
    <row r="12" spans="1:7">
      <c r="A12" s="1" t="s">
        <v>273</v>
      </c>
      <c r="B12" s="27" t="s">
        <v>251</v>
      </c>
      <c r="C12" s="29" t="s">
        <v>274</v>
      </c>
      <c r="D12" s="1" t="s">
        <v>275</v>
      </c>
      <c r="E12" s="27" t="s">
        <v>276</v>
      </c>
      <c r="F12" s="27">
        <v>9000</v>
      </c>
      <c r="G12" s="27" t="s">
        <v>255</v>
      </c>
    </row>
    <row r="13" spans="1:7">
      <c r="A13" s="1" t="s">
        <v>277</v>
      </c>
      <c r="B13" s="27" t="s">
        <v>278</v>
      </c>
      <c r="C13" s="29" t="s">
        <v>279</v>
      </c>
      <c r="D13" s="1" t="s">
        <v>280</v>
      </c>
      <c r="E13" s="27" t="s">
        <v>281</v>
      </c>
      <c r="F13" s="27">
        <v>6500</v>
      </c>
      <c r="G13" s="27" t="s">
        <v>249</v>
      </c>
    </row>
    <row r="14" spans="1:7">
      <c r="A14" s="1" t="s">
        <v>282</v>
      </c>
      <c r="B14" s="27" t="s">
        <v>283</v>
      </c>
      <c r="C14" s="29" t="s">
        <v>284</v>
      </c>
      <c r="D14" s="1" t="s">
        <v>285</v>
      </c>
      <c r="E14" s="27" t="s">
        <v>286</v>
      </c>
      <c r="F14" s="27">
        <v>12000</v>
      </c>
      <c r="G14" s="27" t="s">
        <v>238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S18"/>
  <sheetViews>
    <sheetView workbookViewId="0">
      <selection sqref="A1:I1"/>
    </sheetView>
  </sheetViews>
  <sheetFormatPr defaultRowHeight="17"/>
  <cols>
    <col min="1" max="1" width="19.6640625" bestFit="1" customWidth="1"/>
    <col min="2" max="3" width="11.25" customWidth="1"/>
    <col min="4" max="4" width="14.1640625" bestFit="1" customWidth="1"/>
    <col min="5" max="5" width="9.33203125" customWidth="1"/>
    <col min="6" max="7" width="11.25" customWidth="1"/>
    <col min="8" max="8" width="14.1640625" bestFit="1" customWidth="1"/>
    <col min="9" max="9" width="9.25" customWidth="1"/>
  </cols>
  <sheetData>
    <row r="1" spans="1:19" ht="25.5">
      <c r="A1" s="51" t="s">
        <v>1</v>
      </c>
      <c r="B1" s="51"/>
      <c r="C1" s="51"/>
      <c r="D1" s="51"/>
      <c r="E1" s="51"/>
      <c r="F1" s="51"/>
      <c r="G1" s="51"/>
      <c r="H1" s="51"/>
      <c r="I1" s="51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7.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>
      <c r="A3" s="56" t="s">
        <v>2</v>
      </c>
      <c r="B3" s="54" t="s">
        <v>3</v>
      </c>
      <c r="C3" s="54"/>
      <c r="D3" s="54"/>
      <c r="E3" s="54" t="s">
        <v>4</v>
      </c>
      <c r="F3" s="54" t="s">
        <v>5</v>
      </c>
      <c r="G3" s="54"/>
      <c r="H3" s="54"/>
      <c r="I3" s="52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>
      <c r="A4" s="57"/>
      <c r="B4" s="32" t="s">
        <v>6</v>
      </c>
      <c r="C4" s="32" t="s">
        <v>7</v>
      </c>
      <c r="D4" s="32" t="s">
        <v>8</v>
      </c>
      <c r="E4" s="55"/>
      <c r="F4" s="32" t="s">
        <v>6</v>
      </c>
      <c r="G4" s="32" t="s">
        <v>7</v>
      </c>
      <c r="H4" s="32" t="s">
        <v>9</v>
      </c>
      <c r="I4" s="53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>
      <c r="A5" s="36" t="s">
        <v>10</v>
      </c>
      <c r="B5" s="33">
        <v>320</v>
      </c>
      <c r="C5" s="33">
        <v>980</v>
      </c>
      <c r="D5" s="34">
        <v>3.0625</v>
      </c>
      <c r="E5" s="35">
        <v>9</v>
      </c>
      <c r="F5" s="33">
        <v>323</v>
      </c>
      <c r="G5" s="33">
        <v>890</v>
      </c>
      <c r="H5" s="34">
        <v>2.7554179566563466</v>
      </c>
      <c r="I5" s="37">
        <v>9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>
      <c r="A6" s="36" t="s">
        <v>11</v>
      </c>
      <c r="B6" s="33">
        <v>270</v>
      </c>
      <c r="C6" s="33">
        <v>855</v>
      </c>
      <c r="D6" s="34">
        <v>3.1666666666666665</v>
      </c>
      <c r="E6" s="35">
        <v>7</v>
      </c>
      <c r="F6" s="33">
        <v>265</v>
      </c>
      <c r="G6" s="33">
        <v>788</v>
      </c>
      <c r="H6" s="34">
        <v>2.9735849056603771</v>
      </c>
      <c r="I6" s="37">
        <v>7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>
      <c r="A7" s="36" t="s">
        <v>12</v>
      </c>
      <c r="B7" s="33">
        <v>340</v>
      </c>
      <c r="C7" s="33">
        <v>1230</v>
      </c>
      <c r="D7" s="34">
        <v>3.6176470588235294</v>
      </c>
      <c r="E7" s="35">
        <v>5</v>
      </c>
      <c r="F7" s="33">
        <v>345</v>
      </c>
      <c r="G7" s="33">
        <v>970</v>
      </c>
      <c r="H7" s="34">
        <v>2.8115942028985508</v>
      </c>
      <c r="I7" s="37">
        <v>8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>
      <c r="A8" s="36" t="s">
        <v>13</v>
      </c>
      <c r="B8" s="33">
        <v>285</v>
      </c>
      <c r="C8" s="33">
        <v>490</v>
      </c>
      <c r="D8" s="34">
        <v>1.7192982456140351</v>
      </c>
      <c r="E8" s="35">
        <v>10</v>
      </c>
      <c r="F8" s="33">
        <v>270</v>
      </c>
      <c r="G8" s="33">
        <v>680</v>
      </c>
      <c r="H8" s="34">
        <v>2.5185185185185186</v>
      </c>
      <c r="I8" s="37">
        <v>10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>
      <c r="A9" s="36" t="s">
        <v>14</v>
      </c>
      <c r="B9" s="33">
        <v>220</v>
      </c>
      <c r="C9" s="33">
        <v>890</v>
      </c>
      <c r="D9" s="34">
        <v>4.0454545454545459</v>
      </c>
      <c r="E9" s="35">
        <v>3</v>
      </c>
      <c r="F9" s="33">
        <v>212</v>
      </c>
      <c r="G9" s="33">
        <v>988</v>
      </c>
      <c r="H9" s="34">
        <v>4.6603773584905657</v>
      </c>
      <c r="I9" s="37">
        <v>3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36" t="s">
        <v>15</v>
      </c>
      <c r="B10" s="33">
        <v>340</v>
      </c>
      <c r="C10" s="33">
        <v>1580</v>
      </c>
      <c r="D10" s="34">
        <v>4.6470588235294121</v>
      </c>
      <c r="E10" s="35">
        <v>1</v>
      </c>
      <c r="F10" s="33">
        <v>345</v>
      </c>
      <c r="G10" s="33">
        <v>1250</v>
      </c>
      <c r="H10" s="34">
        <v>3.6231884057971016</v>
      </c>
      <c r="I10" s="37">
        <v>5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36" t="s">
        <v>16</v>
      </c>
      <c r="B11" s="33">
        <v>180</v>
      </c>
      <c r="C11" s="33">
        <v>566</v>
      </c>
      <c r="D11" s="34">
        <v>3.1444444444444444</v>
      </c>
      <c r="E11" s="35">
        <v>8</v>
      </c>
      <c r="F11" s="33">
        <v>182</v>
      </c>
      <c r="G11" s="33">
        <v>550</v>
      </c>
      <c r="H11" s="34">
        <v>3.0219780219780219</v>
      </c>
      <c r="I11" s="37">
        <v>6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36" t="s">
        <v>17</v>
      </c>
      <c r="B12" s="33">
        <v>185</v>
      </c>
      <c r="C12" s="33">
        <v>598</v>
      </c>
      <c r="D12" s="34">
        <v>3.2324324324324323</v>
      </c>
      <c r="E12" s="35">
        <v>6</v>
      </c>
      <c r="F12" s="33">
        <v>188</v>
      </c>
      <c r="G12" s="33">
        <v>950</v>
      </c>
      <c r="H12" s="34">
        <v>5.0531914893617023</v>
      </c>
      <c r="I12" s="37">
        <v>2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>
      <c r="A13" s="36" t="s">
        <v>18</v>
      </c>
      <c r="B13" s="33">
        <v>125</v>
      </c>
      <c r="C13" s="33">
        <v>520</v>
      </c>
      <c r="D13" s="34">
        <v>4.16</v>
      </c>
      <c r="E13" s="35">
        <v>2</v>
      </c>
      <c r="F13" s="33">
        <v>121</v>
      </c>
      <c r="G13" s="33">
        <v>620</v>
      </c>
      <c r="H13" s="34">
        <v>5.1239669421487601</v>
      </c>
      <c r="I13" s="37">
        <v>1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7.5" thickBot="1">
      <c r="A14" s="38" t="s">
        <v>19</v>
      </c>
      <c r="B14" s="39">
        <v>160</v>
      </c>
      <c r="C14" s="39">
        <v>590</v>
      </c>
      <c r="D14" s="40">
        <v>3.6875</v>
      </c>
      <c r="E14" s="41">
        <v>4</v>
      </c>
      <c r="F14" s="39">
        <v>153</v>
      </c>
      <c r="G14" s="39">
        <v>600</v>
      </c>
      <c r="H14" s="40">
        <v>3.9215686274509802</v>
      </c>
      <c r="I14" s="42">
        <v>4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</sheetData>
  <mergeCells count="6">
    <mergeCell ref="A1:I1"/>
    <mergeCell ref="I3:I4"/>
    <mergeCell ref="F3:H3"/>
    <mergeCell ref="E3:E4"/>
    <mergeCell ref="B3:D3"/>
    <mergeCell ref="A3:A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5"/>
  <sheetViews>
    <sheetView workbookViewId="0"/>
  </sheetViews>
  <sheetFormatPr defaultRowHeight="17"/>
  <sheetData>
    <row r="1" spans="1:10" ht="21">
      <c r="A1" s="58" t="s">
        <v>20</v>
      </c>
      <c r="B1" s="58"/>
      <c r="C1" s="58"/>
      <c r="D1" s="58"/>
      <c r="E1" s="58"/>
      <c r="F1" s="58"/>
      <c r="G1" s="58"/>
      <c r="H1" s="58"/>
      <c r="I1" s="58"/>
      <c r="J1" s="58"/>
    </row>
    <row r="2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>
      <c r="A3" s="4" t="s">
        <v>21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</row>
    <row r="4" spans="1:10">
      <c r="A4" s="4">
        <v>200201</v>
      </c>
      <c r="B4" s="4" t="s">
        <v>31</v>
      </c>
      <c r="C4" s="4" t="s">
        <v>32</v>
      </c>
      <c r="D4" s="4">
        <v>68</v>
      </c>
      <c r="E4" s="4">
        <v>57</v>
      </c>
      <c r="F4" s="4">
        <v>40</v>
      </c>
      <c r="G4" s="4">
        <v>15</v>
      </c>
      <c r="H4" s="4">
        <v>14</v>
      </c>
      <c r="I4" s="4">
        <v>16</v>
      </c>
      <c r="J4" s="4">
        <v>210</v>
      </c>
    </row>
    <row r="5" spans="1:10">
      <c r="A5" s="4">
        <v>200202</v>
      </c>
      <c r="B5" s="4" t="s">
        <v>33</v>
      </c>
      <c r="C5" s="4" t="s">
        <v>32</v>
      </c>
      <c r="D5" s="4">
        <v>84</v>
      </c>
      <c r="E5" s="4">
        <v>74</v>
      </c>
      <c r="F5" s="4">
        <v>88</v>
      </c>
      <c r="G5" s="4">
        <v>19</v>
      </c>
      <c r="H5" s="4">
        <v>18</v>
      </c>
      <c r="I5" s="4">
        <v>17</v>
      </c>
      <c r="J5" s="4">
        <v>300</v>
      </c>
    </row>
    <row r="6" spans="1:10">
      <c r="A6" s="4">
        <v>200203</v>
      </c>
      <c r="B6" s="4" t="s">
        <v>34</v>
      </c>
      <c r="C6" s="4" t="s">
        <v>32</v>
      </c>
      <c r="D6" s="4">
        <v>69</v>
      </c>
      <c r="E6" s="4">
        <v>70</v>
      </c>
      <c r="F6" s="4">
        <v>69</v>
      </c>
      <c r="G6" s="4">
        <v>12</v>
      </c>
      <c r="H6" s="4">
        <v>14</v>
      </c>
      <c r="I6" s="4">
        <v>13</v>
      </c>
      <c r="J6" s="4">
        <v>247</v>
      </c>
    </row>
    <row r="7" spans="1:10">
      <c r="A7" s="4">
        <v>200204</v>
      </c>
      <c r="B7" s="4" t="s">
        <v>35</v>
      </c>
      <c r="C7" s="4" t="s">
        <v>32</v>
      </c>
      <c r="D7" s="4">
        <v>74</v>
      </c>
      <c r="E7" s="4">
        <v>69</v>
      </c>
      <c r="F7" s="4">
        <v>62</v>
      </c>
      <c r="G7" s="4">
        <v>16</v>
      </c>
      <c r="H7" s="4">
        <v>14</v>
      </c>
      <c r="I7" s="4">
        <v>15</v>
      </c>
      <c r="J7" s="4">
        <v>250</v>
      </c>
    </row>
    <row r="8" spans="1:10">
      <c r="A8" s="4">
        <v>100101</v>
      </c>
      <c r="B8" s="4" t="s">
        <v>36</v>
      </c>
      <c r="C8" s="4" t="s">
        <v>37</v>
      </c>
      <c r="D8" s="4">
        <v>55</v>
      </c>
      <c r="E8" s="4">
        <v>45</v>
      </c>
      <c r="F8" s="4">
        <v>62</v>
      </c>
      <c r="G8" s="4">
        <v>19</v>
      </c>
      <c r="H8" s="4">
        <v>18</v>
      </c>
      <c r="I8" s="4">
        <v>17</v>
      </c>
      <c r="J8" s="4">
        <v>216</v>
      </c>
    </row>
    <row r="9" spans="1:10">
      <c r="A9" s="4">
        <v>100102</v>
      </c>
      <c r="B9" s="4" t="s">
        <v>38</v>
      </c>
      <c r="C9" s="4" t="s">
        <v>37</v>
      </c>
      <c r="D9" s="4">
        <v>42</v>
      </c>
      <c r="E9" s="4">
        <v>32</v>
      </c>
      <c r="F9" s="4">
        <v>39</v>
      </c>
      <c r="G9" s="4">
        <v>16</v>
      </c>
      <c r="H9" s="4">
        <v>13</v>
      </c>
      <c r="I9" s="4">
        <v>14</v>
      </c>
      <c r="J9" s="4">
        <v>156</v>
      </c>
    </row>
    <row r="10" spans="1:10">
      <c r="A10" s="4">
        <v>100103</v>
      </c>
      <c r="B10" s="4" t="s">
        <v>39</v>
      </c>
      <c r="C10" s="4" t="s">
        <v>37</v>
      </c>
      <c r="D10" s="4">
        <v>46</v>
      </c>
      <c r="E10" s="4">
        <v>54</v>
      </c>
      <c r="F10" s="4">
        <v>45</v>
      </c>
      <c r="G10" s="4">
        <v>14</v>
      </c>
      <c r="H10" s="4">
        <v>16</v>
      </c>
      <c r="I10" s="4">
        <v>15</v>
      </c>
      <c r="J10" s="4">
        <v>190</v>
      </c>
    </row>
    <row r="11" spans="1:10">
      <c r="A11" s="4">
        <v>100104</v>
      </c>
      <c r="B11" s="4" t="s">
        <v>40</v>
      </c>
      <c r="C11" s="4" t="s">
        <v>37</v>
      </c>
      <c r="D11" s="4">
        <v>98</v>
      </c>
      <c r="E11" s="4">
        <v>88</v>
      </c>
      <c r="F11" s="4">
        <v>92</v>
      </c>
      <c r="G11" s="4">
        <v>20</v>
      </c>
      <c r="H11" s="4">
        <v>19</v>
      </c>
      <c r="I11" s="4">
        <v>17</v>
      </c>
      <c r="J11" s="4">
        <v>334</v>
      </c>
    </row>
    <row r="12" spans="1:10">
      <c r="A12" s="4">
        <v>300301</v>
      </c>
      <c r="B12" s="4" t="s">
        <v>41</v>
      </c>
      <c r="C12" s="4" t="s">
        <v>42</v>
      </c>
      <c r="D12" s="4">
        <v>77</v>
      </c>
      <c r="E12" s="4">
        <v>78</v>
      </c>
      <c r="F12" s="4">
        <v>78</v>
      </c>
      <c r="G12" s="4">
        <v>17</v>
      </c>
      <c r="H12" s="4">
        <v>15</v>
      </c>
      <c r="I12" s="4">
        <v>16</v>
      </c>
      <c r="J12" s="4">
        <v>281</v>
      </c>
    </row>
    <row r="13" spans="1:10">
      <c r="A13" s="4">
        <v>300302</v>
      </c>
      <c r="B13" s="4" t="s">
        <v>43</v>
      </c>
      <c r="C13" s="4" t="s">
        <v>44</v>
      </c>
      <c r="D13" s="4">
        <v>65</v>
      </c>
      <c r="E13" s="4">
        <v>67</v>
      </c>
      <c r="F13" s="4">
        <v>68</v>
      </c>
      <c r="G13" s="4">
        <v>17</v>
      </c>
      <c r="H13" s="4">
        <v>12</v>
      </c>
      <c r="I13" s="4">
        <v>15</v>
      </c>
      <c r="J13" s="4">
        <v>244</v>
      </c>
    </row>
    <row r="14" spans="1:10">
      <c r="A14" s="4">
        <v>300303</v>
      </c>
      <c r="B14" s="4" t="s">
        <v>45</v>
      </c>
      <c r="C14" s="4" t="s">
        <v>44</v>
      </c>
      <c r="D14" s="4">
        <v>57</v>
      </c>
      <c r="E14" s="4">
        <v>62</v>
      </c>
      <c r="F14" s="4">
        <v>58</v>
      </c>
      <c r="G14" s="4">
        <v>15</v>
      </c>
      <c r="H14" s="4">
        <v>17</v>
      </c>
      <c r="I14" s="4">
        <v>16</v>
      </c>
      <c r="J14" s="4">
        <v>225</v>
      </c>
    </row>
    <row r="15" spans="1:10">
      <c r="A15" s="4">
        <v>300304</v>
      </c>
      <c r="B15" s="4" t="s">
        <v>46</v>
      </c>
      <c r="C15" s="4" t="s">
        <v>44</v>
      </c>
      <c r="D15" s="4">
        <v>67</v>
      </c>
      <c r="E15" s="4">
        <v>55</v>
      </c>
      <c r="F15" s="4">
        <v>54</v>
      </c>
      <c r="G15" s="4">
        <v>12</v>
      </c>
      <c r="H15" s="4">
        <v>11</v>
      </c>
      <c r="I15" s="4">
        <v>12</v>
      </c>
      <c r="J15" s="4">
        <v>211</v>
      </c>
    </row>
  </sheetData>
  <mergeCells count="1">
    <mergeCell ref="A1:J1"/>
  </mergeCells>
  <phoneticPr fontId="1" type="noConversion"/>
  <conditionalFormatting sqref="A4:J15">
    <cfRule type="expression" dxfId="0" priority="1">
      <formula>$D4&lt;=$E4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37"/>
  <sheetViews>
    <sheetView workbookViewId="0"/>
  </sheetViews>
  <sheetFormatPr defaultRowHeight="17"/>
  <cols>
    <col min="2" max="2" width="15.9140625" bestFit="1" customWidth="1"/>
    <col min="3" max="3" width="10" customWidth="1"/>
    <col min="4" max="4" width="10.4140625" customWidth="1"/>
    <col min="5" max="5" width="11.6640625" customWidth="1"/>
    <col min="7" max="11" width="12.5" customWidth="1"/>
  </cols>
  <sheetData>
    <row r="1" spans="1:12">
      <c r="A1" s="5" t="s">
        <v>47</v>
      </c>
      <c r="B1" s="6" t="s">
        <v>48</v>
      </c>
      <c r="C1" s="3"/>
      <c r="D1" s="3"/>
      <c r="E1" s="3"/>
      <c r="F1" s="5" t="s">
        <v>49</v>
      </c>
      <c r="G1" s="6" t="s">
        <v>50</v>
      </c>
      <c r="H1" s="3"/>
      <c r="I1" s="3"/>
      <c r="J1" s="3"/>
      <c r="K1" s="3"/>
      <c r="L1" s="3"/>
    </row>
    <row r="2" spans="1:12">
      <c r="A2" s="7" t="s">
        <v>51</v>
      </c>
      <c r="B2" s="7" t="s">
        <v>52</v>
      </c>
      <c r="C2" s="7" t="s">
        <v>53</v>
      </c>
      <c r="D2" s="8" t="s">
        <v>54</v>
      </c>
      <c r="E2" s="3"/>
      <c r="F2" s="7" t="s">
        <v>55</v>
      </c>
      <c r="G2" s="7" t="s">
        <v>56</v>
      </c>
      <c r="H2" s="7" t="s">
        <v>57</v>
      </c>
      <c r="I2" s="8" t="s">
        <v>58</v>
      </c>
      <c r="J2" s="3"/>
      <c r="K2" s="3"/>
      <c r="L2" s="3"/>
    </row>
    <row r="3" spans="1:12">
      <c r="A3" s="7" t="s">
        <v>59</v>
      </c>
      <c r="B3" s="9">
        <v>44146</v>
      </c>
      <c r="C3" s="7" t="s">
        <v>60</v>
      </c>
      <c r="D3" s="23" t="str">
        <f>IFERROR(CHOOSE(MID(C3,4,1),"","","",""),"불량")</f>
        <v>불량</v>
      </c>
      <c r="E3" s="3"/>
      <c r="F3" s="7" t="s">
        <v>61</v>
      </c>
      <c r="G3" s="7" t="s">
        <v>62</v>
      </c>
      <c r="H3" s="10">
        <v>850000</v>
      </c>
      <c r="I3" s="30">
        <f>H3+HLOOKUP(G3,$G$12:$K$13,2,FALSE)</f>
        <v>4350000</v>
      </c>
      <c r="J3" s="3"/>
      <c r="K3" s="3"/>
      <c r="L3" s="3"/>
    </row>
    <row r="4" spans="1:12">
      <c r="A4" s="7" t="s">
        <v>63</v>
      </c>
      <c r="B4" s="9">
        <v>44146</v>
      </c>
      <c r="C4" s="7" t="s">
        <v>64</v>
      </c>
      <c r="D4" s="23" t="str">
        <f t="shared" ref="D4:D12" si="0">IFERROR(CHOOSE(MID(C4,4,1),"","","",""),"불량")</f>
        <v>불량</v>
      </c>
      <c r="E4" s="3"/>
      <c r="F4" s="7" t="s">
        <v>65</v>
      </c>
      <c r="G4" s="7" t="s">
        <v>66</v>
      </c>
      <c r="H4" s="10">
        <v>610000</v>
      </c>
      <c r="I4" s="30">
        <f t="shared" ref="I4:I9" si="1">H4+HLOOKUP(G4,$G$12:$K$13,2,FALSE)</f>
        <v>3010000</v>
      </c>
      <c r="J4" s="3"/>
      <c r="K4" s="3"/>
      <c r="L4" s="3"/>
    </row>
    <row r="5" spans="1:12">
      <c r="A5" s="7" t="s">
        <v>67</v>
      </c>
      <c r="B5" s="9">
        <v>44146</v>
      </c>
      <c r="C5" s="7" t="s">
        <v>60</v>
      </c>
      <c r="D5" s="23" t="str">
        <f t="shared" si="0"/>
        <v>불량</v>
      </c>
      <c r="E5" s="3"/>
      <c r="F5" s="7" t="s">
        <v>68</v>
      </c>
      <c r="G5" s="7" t="s">
        <v>69</v>
      </c>
      <c r="H5" s="10">
        <v>740000</v>
      </c>
      <c r="I5" s="30">
        <f t="shared" si="1"/>
        <v>3540000</v>
      </c>
      <c r="J5" s="3"/>
      <c r="K5" s="3"/>
      <c r="L5" s="3"/>
    </row>
    <row r="6" spans="1:12">
      <c r="A6" s="7" t="s">
        <v>70</v>
      </c>
      <c r="B6" s="9">
        <v>44146</v>
      </c>
      <c r="C6" s="7" t="s">
        <v>71</v>
      </c>
      <c r="D6" s="23" t="str">
        <f t="shared" si="0"/>
        <v/>
      </c>
      <c r="E6" s="3"/>
      <c r="F6" s="7" t="s">
        <v>72</v>
      </c>
      <c r="G6" s="7" t="s">
        <v>73</v>
      </c>
      <c r="H6" s="10">
        <v>350000</v>
      </c>
      <c r="I6" s="30">
        <f t="shared" si="1"/>
        <v>2250000</v>
      </c>
      <c r="J6" s="3"/>
      <c r="K6" s="3"/>
      <c r="L6" s="3"/>
    </row>
    <row r="7" spans="1:12">
      <c r="A7" s="7" t="s">
        <v>74</v>
      </c>
      <c r="B7" s="9">
        <v>44146</v>
      </c>
      <c r="C7" s="7" t="s">
        <v>75</v>
      </c>
      <c r="D7" s="23" t="str">
        <f t="shared" si="0"/>
        <v/>
      </c>
      <c r="E7" s="3"/>
      <c r="F7" s="7" t="s">
        <v>76</v>
      </c>
      <c r="G7" s="7" t="s">
        <v>77</v>
      </c>
      <c r="H7" s="10">
        <v>550000</v>
      </c>
      <c r="I7" s="30">
        <f t="shared" si="1"/>
        <v>3650000</v>
      </c>
      <c r="J7" s="3"/>
      <c r="K7" s="3"/>
      <c r="L7" s="3"/>
    </row>
    <row r="8" spans="1:12">
      <c r="A8" s="7" t="s">
        <v>78</v>
      </c>
      <c r="B8" s="9">
        <v>44147</v>
      </c>
      <c r="C8" s="7" t="s">
        <v>79</v>
      </c>
      <c r="D8" s="23" t="str">
        <f t="shared" si="0"/>
        <v/>
      </c>
      <c r="E8" s="3"/>
      <c r="F8" s="7" t="s">
        <v>80</v>
      </c>
      <c r="G8" s="7" t="s">
        <v>66</v>
      </c>
      <c r="H8" s="10">
        <v>300000</v>
      </c>
      <c r="I8" s="30">
        <f t="shared" si="1"/>
        <v>2700000</v>
      </c>
      <c r="J8" s="3"/>
      <c r="K8" s="3"/>
      <c r="L8" s="3"/>
    </row>
    <row r="9" spans="1:12">
      <c r="A9" s="7" t="s">
        <v>81</v>
      </c>
      <c r="B9" s="9">
        <v>44147</v>
      </c>
      <c r="C9" s="7" t="s">
        <v>75</v>
      </c>
      <c r="D9" s="23" t="str">
        <f t="shared" si="0"/>
        <v/>
      </c>
      <c r="E9" s="3"/>
      <c r="F9" s="7" t="s">
        <v>82</v>
      </c>
      <c r="G9" s="7" t="s">
        <v>73</v>
      </c>
      <c r="H9" s="10">
        <v>280000</v>
      </c>
      <c r="I9" s="30">
        <f t="shared" si="1"/>
        <v>2180000</v>
      </c>
      <c r="J9" s="3"/>
      <c r="K9" s="3"/>
      <c r="L9" s="3"/>
    </row>
    <row r="10" spans="1:12">
      <c r="A10" s="7" t="s">
        <v>83</v>
      </c>
      <c r="B10" s="9">
        <v>44147</v>
      </c>
      <c r="C10" s="7" t="s">
        <v>71</v>
      </c>
      <c r="D10" s="23" t="str">
        <f t="shared" si="0"/>
        <v/>
      </c>
      <c r="E10" s="3"/>
      <c r="F10" s="3"/>
      <c r="G10" s="3"/>
      <c r="H10" s="3"/>
      <c r="I10" s="3"/>
      <c r="J10" s="3"/>
      <c r="K10" s="3"/>
      <c r="L10" s="3"/>
    </row>
    <row r="11" spans="1:12">
      <c r="A11" s="7" t="s">
        <v>84</v>
      </c>
      <c r="B11" s="9">
        <v>44147</v>
      </c>
      <c r="C11" s="7" t="s">
        <v>64</v>
      </c>
      <c r="D11" s="23" t="str">
        <f t="shared" si="0"/>
        <v>불량</v>
      </c>
      <c r="E11" s="3"/>
      <c r="F11" s="3" t="s">
        <v>85</v>
      </c>
      <c r="G11" s="3"/>
      <c r="H11" s="3"/>
      <c r="I11" s="3"/>
      <c r="J11" s="3"/>
      <c r="K11" s="3"/>
      <c r="L11" s="3"/>
    </row>
    <row r="12" spans="1:12">
      <c r="A12" s="7" t="s">
        <v>86</v>
      </c>
      <c r="B12" s="9">
        <v>44147</v>
      </c>
      <c r="C12" s="7" t="s">
        <v>79</v>
      </c>
      <c r="D12" s="23" t="str">
        <f t="shared" si="0"/>
        <v/>
      </c>
      <c r="E12" s="3"/>
      <c r="F12" s="7" t="s">
        <v>56</v>
      </c>
      <c r="G12" s="11" t="s">
        <v>62</v>
      </c>
      <c r="H12" s="11" t="s">
        <v>77</v>
      </c>
      <c r="I12" s="7" t="s">
        <v>69</v>
      </c>
      <c r="J12" s="7" t="s">
        <v>66</v>
      </c>
      <c r="K12" s="7" t="s">
        <v>73</v>
      </c>
      <c r="L12" s="3"/>
    </row>
    <row r="13" spans="1:12">
      <c r="A13" s="3"/>
      <c r="B13" s="3"/>
      <c r="C13" s="3"/>
      <c r="D13" s="3"/>
      <c r="E13" s="3"/>
      <c r="F13" s="7" t="s">
        <v>87</v>
      </c>
      <c r="G13" s="10">
        <v>3500000</v>
      </c>
      <c r="H13" s="10">
        <v>3100000</v>
      </c>
      <c r="I13" s="10">
        <v>2800000</v>
      </c>
      <c r="J13" s="10">
        <v>2400000</v>
      </c>
      <c r="K13" s="10">
        <v>1900000</v>
      </c>
      <c r="L13" s="3"/>
    </row>
    <row r="14" spans="1:12">
      <c r="A14" s="5" t="s">
        <v>88</v>
      </c>
      <c r="B14" s="6" t="s">
        <v>89</v>
      </c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>
      <c r="A15" s="4" t="s">
        <v>90</v>
      </c>
      <c r="B15" s="12" t="s">
        <v>91</v>
      </c>
      <c r="C15" s="12" t="s">
        <v>92</v>
      </c>
      <c r="D15" s="12" t="s">
        <v>93</v>
      </c>
      <c r="E15" s="8" t="s">
        <v>94</v>
      </c>
      <c r="F15" s="3"/>
      <c r="G15" s="13" t="s">
        <v>95</v>
      </c>
      <c r="H15" s="6" t="s">
        <v>96</v>
      </c>
      <c r="I15" s="3"/>
      <c r="J15" s="3"/>
      <c r="K15" s="3"/>
      <c r="L15" s="3"/>
    </row>
    <row r="16" spans="1:12">
      <c r="A16" s="4" t="s">
        <v>97</v>
      </c>
      <c r="B16" s="4">
        <v>10</v>
      </c>
      <c r="C16" s="4">
        <v>86</v>
      </c>
      <c r="D16" s="4">
        <v>67</v>
      </c>
      <c r="E16" s="23" t="str">
        <f>IF(AND(AVERAGE(C16:D16)&gt;=75,B16&lt;10),"승진","")</f>
        <v/>
      </c>
      <c r="F16" s="3"/>
      <c r="G16" s="7" t="s">
        <v>98</v>
      </c>
      <c r="H16" s="7" t="s">
        <v>99</v>
      </c>
      <c r="I16" s="7" t="s">
        <v>100</v>
      </c>
      <c r="J16" s="7" t="s">
        <v>101</v>
      </c>
      <c r="K16" s="3"/>
      <c r="L16" s="3"/>
    </row>
    <row r="17" spans="1:12">
      <c r="A17" s="4" t="s">
        <v>102</v>
      </c>
      <c r="B17" s="4">
        <v>9</v>
      </c>
      <c r="C17" s="4">
        <v>88</v>
      </c>
      <c r="D17" s="4">
        <v>70</v>
      </c>
      <c r="E17" s="23" t="str">
        <f t="shared" ref="E17:E25" si="2">IF(AND(AVERAGE(C17:D17)&gt;=75,B17&lt;10),"승진","")</f>
        <v>승진</v>
      </c>
      <c r="F17" s="3"/>
      <c r="G17" s="14" t="s">
        <v>103</v>
      </c>
      <c r="H17" s="14">
        <v>38</v>
      </c>
      <c r="I17" s="14">
        <v>10</v>
      </c>
      <c r="J17" s="15">
        <v>35000</v>
      </c>
      <c r="K17" s="3"/>
      <c r="L17" s="3"/>
    </row>
    <row r="18" spans="1:12">
      <c r="A18" s="4" t="s">
        <v>104</v>
      </c>
      <c r="B18" s="4">
        <v>5</v>
      </c>
      <c r="C18" s="4">
        <v>76</v>
      </c>
      <c r="D18" s="4">
        <v>84</v>
      </c>
      <c r="E18" s="23" t="str">
        <f t="shared" si="2"/>
        <v>승진</v>
      </c>
      <c r="F18" s="3"/>
      <c r="G18" s="14" t="s">
        <v>105</v>
      </c>
      <c r="H18" s="14">
        <v>25</v>
      </c>
      <c r="I18" s="14">
        <v>12</v>
      </c>
      <c r="J18" s="15">
        <v>25000</v>
      </c>
      <c r="K18" s="3"/>
      <c r="L18" s="3"/>
    </row>
    <row r="19" spans="1:12">
      <c r="A19" s="4" t="s">
        <v>106</v>
      </c>
      <c r="B19" s="4">
        <v>4</v>
      </c>
      <c r="C19" s="4">
        <v>56</v>
      </c>
      <c r="D19" s="4">
        <v>78</v>
      </c>
      <c r="E19" s="23" t="str">
        <f t="shared" si="2"/>
        <v/>
      </c>
      <c r="F19" s="3"/>
      <c r="G19" s="14" t="s">
        <v>103</v>
      </c>
      <c r="H19" s="14">
        <v>23</v>
      </c>
      <c r="I19" s="14">
        <v>2</v>
      </c>
      <c r="J19" s="15">
        <v>21000</v>
      </c>
      <c r="K19" s="3"/>
      <c r="L19" s="3"/>
    </row>
    <row r="20" spans="1:12">
      <c r="A20" s="4" t="s">
        <v>107</v>
      </c>
      <c r="B20" s="4">
        <v>0</v>
      </c>
      <c r="C20" s="4">
        <v>74</v>
      </c>
      <c r="D20" s="4">
        <v>96</v>
      </c>
      <c r="E20" s="23" t="str">
        <f t="shared" si="2"/>
        <v>승진</v>
      </c>
      <c r="F20" s="3"/>
      <c r="G20" s="14" t="s">
        <v>105</v>
      </c>
      <c r="H20" s="14">
        <v>47</v>
      </c>
      <c r="I20" s="14">
        <v>3</v>
      </c>
      <c r="J20" s="15">
        <v>43000</v>
      </c>
      <c r="K20" s="3"/>
      <c r="L20" s="3"/>
    </row>
    <row r="21" spans="1:12">
      <c r="A21" s="4" t="s">
        <v>108</v>
      </c>
      <c r="B21" s="4">
        <v>2</v>
      </c>
      <c r="C21" s="4">
        <v>78</v>
      </c>
      <c r="D21" s="4">
        <v>66</v>
      </c>
      <c r="E21" s="23" t="str">
        <f t="shared" si="2"/>
        <v/>
      </c>
      <c r="F21" s="3"/>
      <c r="G21" s="14" t="s">
        <v>105</v>
      </c>
      <c r="H21" s="14">
        <v>35</v>
      </c>
      <c r="I21" s="14">
        <v>12</v>
      </c>
      <c r="J21" s="15">
        <v>32000</v>
      </c>
      <c r="K21" s="3"/>
      <c r="L21" s="3"/>
    </row>
    <row r="22" spans="1:12">
      <c r="A22" s="4" t="s">
        <v>109</v>
      </c>
      <c r="B22" s="4">
        <v>8</v>
      </c>
      <c r="C22" s="4">
        <v>62</v>
      </c>
      <c r="D22" s="4">
        <v>68</v>
      </c>
      <c r="E22" s="23" t="str">
        <f t="shared" si="2"/>
        <v/>
      </c>
      <c r="F22" s="3"/>
      <c r="G22" s="14" t="s">
        <v>103</v>
      </c>
      <c r="H22" s="14">
        <v>20</v>
      </c>
      <c r="I22" s="14">
        <v>30</v>
      </c>
      <c r="J22" s="15">
        <v>20000</v>
      </c>
      <c r="K22" s="3"/>
      <c r="L22" s="3"/>
    </row>
    <row r="23" spans="1:12">
      <c r="A23" s="7" t="s">
        <v>110</v>
      </c>
      <c r="B23" s="7">
        <v>11</v>
      </c>
      <c r="C23" s="7">
        <v>78</v>
      </c>
      <c r="D23" s="7">
        <v>88</v>
      </c>
      <c r="E23" s="23" t="str">
        <f t="shared" si="2"/>
        <v/>
      </c>
      <c r="F23" s="3"/>
      <c r="G23" s="14" t="s">
        <v>103</v>
      </c>
      <c r="H23" s="14">
        <v>32</v>
      </c>
      <c r="I23" s="14">
        <v>28</v>
      </c>
      <c r="J23" s="15">
        <v>33000</v>
      </c>
      <c r="K23" s="3"/>
      <c r="L23" s="3"/>
    </row>
    <row r="24" spans="1:12">
      <c r="A24" s="7" t="s">
        <v>111</v>
      </c>
      <c r="B24" s="7">
        <v>13</v>
      </c>
      <c r="C24" s="7">
        <v>80</v>
      </c>
      <c r="D24" s="7">
        <v>90</v>
      </c>
      <c r="E24" s="23" t="str">
        <f t="shared" si="2"/>
        <v/>
      </c>
      <c r="F24" s="3"/>
      <c r="G24" s="14" t="s">
        <v>105</v>
      </c>
      <c r="H24" s="14">
        <v>45</v>
      </c>
      <c r="I24" s="14">
        <v>27</v>
      </c>
      <c r="J24" s="15">
        <v>42000</v>
      </c>
      <c r="K24" s="3"/>
      <c r="L24" s="3"/>
    </row>
    <row r="25" spans="1:12">
      <c r="A25" s="7" t="s">
        <v>112</v>
      </c>
      <c r="B25" s="7">
        <v>12</v>
      </c>
      <c r="C25" s="7">
        <v>82</v>
      </c>
      <c r="D25" s="7">
        <v>87</v>
      </c>
      <c r="E25" s="23" t="str">
        <f t="shared" si="2"/>
        <v/>
      </c>
      <c r="F25" s="3"/>
      <c r="G25" s="14" t="s">
        <v>103</v>
      </c>
      <c r="H25" s="14">
        <v>31</v>
      </c>
      <c r="I25" s="14">
        <v>20</v>
      </c>
      <c r="J25" s="15">
        <v>30000</v>
      </c>
      <c r="K25" s="3"/>
      <c r="L25" s="3"/>
    </row>
    <row r="26" spans="1:12">
      <c r="A26" s="3"/>
      <c r="B26" s="3"/>
      <c r="C26" s="3"/>
      <c r="D26" s="3"/>
      <c r="E26" s="3"/>
      <c r="F26" s="3"/>
      <c r="G26" s="59" t="s">
        <v>113</v>
      </c>
      <c r="H26" s="59"/>
      <c r="I26" s="59"/>
      <c r="J26" s="23">
        <f>COUNTIF(H17:H25,"&gt;=20")-COUNTIF(H17:H25,"&gt;=30")</f>
        <v>3</v>
      </c>
      <c r="K26" s="3"/>
      <c r="L26" s="3"/>
    </row>
    <row r="27" spans="1:12">
      <c r="A27" s="5" t="s">
        <v>114</v>
      </c>
      <c r="B27" s="16" t="s">
        <v>115</v>
      </c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>
      <c r="A28" s="7" t="s">
        <v>116</v>
      </c>
      <c r="B28" s="7" t="s">
        <v>117</v>
      </c>
      <c r="C28" s="7" t="s">
        <v>118</v>
      </c>
      <c r="D28" s="8" t="s">
        <v>119</v>
      </c>
      <c r="E28" s="3"/>
      <c r="F28" s="3"/>
      <c r="G28" s="3"/>
      <c r="H28" s="3"/>
      <c r="I28" s="3"/>
      <c r="J28" s="3"/>
      <c r="K28" s="3"/>
      <c r="L28" s="3"/>
    </row>
    <row r="29" spans="1:12">
      <c r="A29" s="7">
        <v>1</v>
      </c>
      <c r="B29" s="11" t="s">
        <v>120</v>
      </c>
      <c r="C29" s="17">
        <v>8.3865740740740699E-2</v>
      </c>
      <c r="D29" s="31" t="str">
        <f>IF(_xlfn.RANK.AVG(C29,$C$29:$C$36,1)&lt;=2,"결승진출","")</f>
        <v/>
      </c>
      <c r="E29" s="3"/>
      <c r="F29" s="3"/>
      <c r="G29" s="3"/>
      <c r="H29" s="3"/>
      <c r="I29" s="3"/>
      <c r="J29" s="3"/>
      <c r="K29" s="3"/>
      <c r="L29" s="3"/>
    </row>
    <row r="30" spans="1:12">
      <c r="A30" s="7">
        <v>2</v>
      </c>
      <c r="B30" s="7" t="s">
        <v>121</v>
      </c>
      <c r="C30" s="17">
        <v>8.2523148148148151E-2</v>
      </c>
      <c r="D30" s="31" t="str">
        <f t="shared" ref="D30:D36" si="3">IF(_xlfn.RANK.AVG(C30,$C$29:$C$36,1)&lt;=2,"결승진출","")</f>
        <v/>
      </c>
      <c r="E30" s="3"/>
      <c r="F30" s="3"/>
      <c r="G30" s="3"/>
      <c r="H30" s="3"/>
      <c r="I30" s="3"/>
      <c r="J30" s="3"/>
      <c r="K30" s="3"/>
      <c r="L30" s="3"/>
    </row>
    <row r="31" spans="1:12">
      <c r="A31" s="7">
        <v>3</v>
      </c>
      <c r="B31" s="7" t="s">
        <v>122</v>
      </c>
      <c r="C31" s="17">
        <v>8.1273148148148136E-2</v>
      </c>
      <c r="D31" s="31" t="str">
        <f t="shared" si="3"/>
        <v>결승진출</v>
      </c>
      <c r="E31" s="3"/>
      <c r="F31" s="3"/>
      <c r="G31" s="3"/>
      <c r="H31" s="3"/>
      <c r="I31" s="3"/>
      <c r="J31" s="3"/>
      <c r="K31" s="3"/>
      <c r="L31" s="3"/>
    </row>
    <row r="32" spans="1:12">
      <c r="A32" s="7">
        <v>4</v>
      </c>
      <c r="B32" s="7" t="s">
        <v>123</v>
      </c>
      <c r="C32" s="17">
        <v>8.3194444444444404E-2</v>
      </c>
      <c r="D32" s="31" t="str">
        <f t="shared" si="3"/>
        <v/>
      </c>
      <c r="E32" s="3"/>
      <c r="F32" s="3"/>
      <c r="G32" s="3"/>
      <c r="H32" s="3"/>
      <c r="I32" s="3"/>
      <c r="J32" s="3"/>
      <c r="K32" s="3"/>
      <c r="L32" s="3"/>
    </row>
    <row r="33" spans="1:12">
      <c r="A33" s="7">
        <v>5</v>
      </c>
      <c r="B33" s="7" t="s">
        <v>124</v>
      </c>
      <c r="C33" s="17">
        <v>8.2233796296296291E-2</v>
      </c>
      <c r="D33" s="31" t="str">
        <f t="shared" si="3"/>
        <v/>
      </c>
      <c r="E33" s="3"/>
      <c r="F33" s="3"/>
      <c r="G33" s="3"/>
      <c r="H33" s="3"/>
      <c r="I33" s="3"/>
      <c r="J33" s="3"/>
      <c r="K33" s="3"/>
      <c r="L33" s="3"/>
    </row>
    <row r="34" spans="1:12">
      <c r="A34" s="7">
        <v>6</v>
      </c>
      <c r="B34" s="7" t="s">
        <v>125</v>
      </c>
      <c r="C34" s="17">
        <v>8.3101851851851802E-2</v>
      </c>
      <c r="D34" s="31" t="str">
        <f t="shared" si="3"/>
        <v/>
      </c>
      <c r="E34" s="3"/>
      <c r="F34" s="3"/>
      <c r="G34" s="3"/>
      <c r="H34" s="3"/>
      <c r="I34" s="3"/>
      <c r="J34" s="3"/>
      <c r="K34" s="3"/>
      <c r="L34" s="3"/>
    </row>
    <row r="35" spans="1:12">
      <c r="A35" s="7">
        <v>7</v>
      </c>
      <c r="B35" s="7" t="s">
        <v>126</v>
      </c>
      <c r="C35" s="17">
        <v>8.2812499999999997E-2</v>
      </c>
      <c r="D35" s="31" t="str">
        <f t="shared" si="3"/>
        <v/>
      </c>
      <c r="E35" s="3"/>
      <c r="F35" s="3"/>
      <c r="G35" s="3"/>
      <c r="H35" s="3"/>
      <c r="I35" s="3"/>
      <c r="J35" s="3"/>
      <c r="K35" s="3"/>
      <c r="L35" s="3"/>
    </row>
    <row r="36" spans="1:12">
      <c r="A36" s="7">
        <v>8</v>
      </c>
      <c r="B36" s="7" t="s">
        <v>127</v>
      </c>
      <c r="C36" s="17">
        <v>8.1250000000000003E-2</v>
      </c>
      <c r="D36" s="31" t="str">
        <f t="shared" si="3"/>
        <v>결승진출</v>
      </c>
      <c r="E36" s="3"/>
      <c r="F36" s="3"/>
      <c r="G36" s="3"/>
      <c r="H36" s="3"/>
      <c r="I36" s="3"/>
      <c r="J36" s="3"/>
      <c r="K36" s="3"/>
      <c r="L36" s="3"/>
    </row>
    <row r="37" spans="1:1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</sheetData>
  <mergeCells count="1">
    <mergeCell ref="G26:I2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33"/>
  <sheetViews>
    <sheetView workbookViewId="0"/>
  </sheetViews>
  <sheetFormatPr defaultRowHeight="17"/>
  <cols>
    <col min="1" max="1" width="7.08203125" customWidth="1"/>
    <col min="2" max="3" width="14.5" customWidth="1"/>
    <col min="4" max="4" width="9.6640625" customWidth="1"/>
    <col min="5" max="5" width="11.6640625" bestFit="1" customWidth="1"/>
  </cols>
  <sheetData>
    <row r="1" spans="1:5">
      <c r="A1" s="3" t="s">
        <v>128</v>
      </c>
      <c r="B1" s="3"/>
      <c r="C1" s="3"/>
      <c r="D1" s="3"/>
      <c r="E1" s="3"/>
    </row>
    <row r="2" spans="1:5">
      <c r="A2" s="3"/>
      <c r="B2" s="3"/>
      <c r="C2" s="3"/>
      <c r="D2" s="3"/>
      <c r="E2" s="3"/>
    </row>
    <row r="3" spans="1:5">
      <c r="A3" s="7" t="s">
        <v>129</v>
      </c>
      <c r="B3" s="7" t="s">
        <v>130</v>
      </c>
      <c r="C3" s="7" t="s">
        <v>131</v>
      </c>
      <c r="D3" s="7" t="s">
        <v>132</v>
      </c>
      <c r="E3" s="7" t="s">
        <v>133</v>
      </c>
    </row>
    <row r="4" spans="1:5">
      <c r="A4" s="7" t="s">
        <v>134</v>
      </c>
      <c r="B4" s="7" t="s">
        <v>135</v>
      </c>
      <c r="C4" s="7" t="s">
        <v>127</v>
      </c>
      <c r="D4" s="15">
        <v>140</v>
      </c>
      <c r="E4" s="15">
        <v>938000</v>
      </c>
    </row>
    <row r="5" spans="1:5">
      <c r="A5" s="7" t="s">
        <v>136</v>
      </c>
      <c r="B5" s="7" t="s">
        <v>137</v>
      </c>
      <c r="C5" s="7" t="s">
        <v>123</v>
      </c>
      <c r="D5" s="15">
        <v>380</v>
      </c>
      <c r="E5" s="15">
        <v>1406000</v>
      </c>
    </row>
    <row r="6" spans="1:5">
      <c r="A6" s="7" t="s">
        <v>136</v>
      </c>
      <c r="B6" s="7" t="s">
        <v>135</v>
      </c>
      <c r="C6" s="7" t="s">
        <v>122</v>
      </c>
      <c r="D6" s="15">
        <v>240</v>
      </c>
      <c r="E6" s="15">
        <v>1729000</v>
      </c>
    </row>
    <row r="7" spans="1:5">
      <c r="A7" s="7" t="s">
        <v>134</v>
      </c>
      <c r="B7" s="7" t="s">
        <v>138</v>
      </c>
      <c r="C7" s="11" t="s">
        <v>139</v>
      </c>
      <c r="D7" s="15">
        <v>391</v>
      </c>
      <c r="E7" s="15">
        <v>3362600</v>
      </c>
    </row>
    <row r="8" spans="1:5">
      <c r="A8" s="7" t="s">
        <v>134</v>
      </c>
      <c r="B8" s="7" t="s">
        <v>140</v>
      </c>
      <c r="C8" s="7" t="s">
        <v>121</v>
      </c>
      <c r="D8" s="15">
        <v>139</v>
      </c>
      <c r="E8" s="15">
        <v>1070300</v>
      </c>
    </row>
    <row r="9" spans="1:5">
      <c r="A9" s="7" t="s">
        <v>134</v>
      </c>
      <c r="B9" s="7" t="s">
        <v>141</v>
      </c>
      <c r="C9" s="11" t="s">
        <v>142</v>
      </c>
      <c r="D9" s="15">
        <v>120</v>
      </c>
      <c r="E9" s="15">
        <v>852000</v>
      </c>
    </row>
    <row r="10" spans="1:5">
      <c r="A10" s="11" t="s">
        <v>136</v>
      </c>
      <c r="B10" s="11" t="s">
        <v>143</v>
      </c>
      <c r="C10" s="11" t="s">
        <v>126</v>
      </c>
      <c r="D10" s="18">
        <v>170</v>
      </c>
      <c r="E10" s="18">
        <v>2534000</v>
      </c>
    </row>
    <row r="11" spans="1:5">
      <c r="A11" s="7" t="s">
        <v>144</v>
      </c>
      <c r="B11" s="7" t="s">
        <v>145</v>
      </c>
      <c r="C11" s="7" t="s">
        <v>146</v>
      </c>
      <c r="D11" s="15">
        <v>378</v>
      </c>
      <c r="E11" s="15">
        <v>2457000</v>
      </c>
    </row>
    <row r="12" spans="1:5">
      <c r="A12" s="7" t="s">
        <v>144</v>
      </c>
      <c r="B12" s="7" t="s">
        <v>137</v>
      </c>
      <c r="C12" s="7" t="s">
        <v>147</v>
      </c>
      <c r="D12" s="15">
        <v>120</v>
      </c>
      <c r="E12" s="15">
        <v>1008000</v>
      </c>
    </row>
    <row r="13" spans="1:5">
      <c r="A13" s="7" t="s">
        <v>144</v>
      </c>
      <c r="B13" s="7" t="s">
        <v>145</v>
      </c>
      <c r="C13" s="7" t="s">
        <v>148</v>
      </c>
      <c r="D13" s="15">
        <v>520</v>
      </c>
      <c r="E13" s="15">
        <v>6280000</v>
      </c>
    </row>
    <row r="14" spans="1:5">
      <c r="A14" s="7" t="s">
        <v>144</v>
      </c>
      <c r="B14" s="7" t="s">
        <v>138</v>
      </c>
      <c r="C14" s="11" t="s">
        <v>139</v>
      </c>
      <c r="D14" s="15">
        <v>100</v>
      </c>
      <c r="E14" s="15">
        <v>780000</v>
      </c>
    </row>
    <row r="15" spans="1:5">
      <c r="A15" s="7" t="s">
        <v>149</v>
      </c>
      <c r="B15" s="7" t="s">
        <v>140</v>
      </c>
      <c r="C15" s="11" t="s">
        <v>150</v>
      </c>
      <c r="D15" s="15">
        <v>290</v>
      </c>
      <c r="E15" s="15">
        <v>1892000</v>
      </c>
    </row>
    <row r="16" spans="1:5">
      <c r="A16" s="7" t="s">
        <v>144</v>
      </c>
      <c r="B16" s="7" t="s">
        <v>138</v>
      </c>
      <c r="C16" s="11" t="s">
        <v>142</v>
      </c>
      <c r="D16" s="15">
        <v>263</v>
      </c>
      <c r="E16" s="15">
        <v>1762100</v>
      </c>
    </row>
    <row r="17" spans="1:5">
      <c r="A17" s="11" t="s">
        <v>144</v>
      </c>
      <c r="B17" s="11" t="s">
        <v>140</v>
      </c>
      <c r="C17" s="11" t="s">
        <v>126</v>
      </c>
      <c r="D17" s="18">
        <v>210</v>
      </c>
      <c r="E17" s="18">
        <v>17380000</v>
      </c>
    </row>
    <row r="18" spans="1:5">
      <c r="A18" s="7" t="s">
        <v>151</v>
      </c>
      <c r="B18" s="7" t="s">
        <v>145</v>
      </c>
      <c r="C18" s="7" t="s">
        <v>127</v>
      </c>
      <c r="D18" s="15">
        <v>490</v>
      </c>
      <c r="E18" s="15">
        <v>2107000</v>
      </c>
    </row>
    <row r="19" spans="1:5">
      <c r="A19" s="7" t="s">
        <v>151</v>
      </c>
      <c r="B19" s="7" t="s">
        <v>145</v>
      </c>
      <c r="C19" s="7" t="s">
        <v>124</v>
      </c>
      <c r="D19" s="15">
        <v>382</v>
      </c>
      <c r="E19" s="15">
        <v>2215600</v>
      </c>
    </row>
    <row r="20" spans="1:5">
      <c r="A20" s="7" t="s">
        <v>151</v>
      </c>
      <c r="B20" s="7" t="s">
        <v>135</v>
      </c>
      <c r="C20" s="7" t="s">
        <v>122</v>
      </c>
      <c r="D20" s="15">
        <v>390</v>
      </c>
      <c r="E20" s="15">
        <v>4056000</v>
      </c>
    </row>
    <row r="21" spans="1:5">
      <c r="A21" s="7" t="s">
        <v>152</v>
      </c>
      <c r="B21" s="7" t="s">
        <v>140</v>
      </c>
      <c r="C21" s="11" t="s">
        <v>150</v>
      </c>
      <c r="D21" s="15">
        <v>170</v>
      </c>
      <c r="E21" s="15">
        <v>1000200</v>
      </c>
    </row>
    <row r="22" spans="1:5">
      <c r="A22" s="7" t="s">
        <v>151</v>
      </c>
      <c r="B22" s="7" t="s">
        <v>141</v>
      </c>
      <c r="C22" s="11" t="s">
        <v>142</v>
      </c>
      <c r="D22" s="15">
        <v>157</v>
      </c>
      <c r="E22" s="15">
        <v>1507200</v>
      </c>
    </row>
    <row r="26" spans="1:5">
      <c r="A26" s="43" t="s">
        <v>287</v>
      </c>
      <c r="B26" t="s">
        <v>288</v>
      </c>
    </row>
    <row r="28" spans="1:5">
      <c r="A28" s="43" t="s">
        <v>296</v>
      </c>
      <c r="B28" t="s">
        <v>294</v>
      </c>
      <c r="C28" t="s">
        <v>295</v>
      </c>
    </row>
    <row r="29" spans="1:5">
      <c r="A29" t="s">
        <v>289</v>
      </c>
      <c r="B29" s="44">
        <v>250</v>
      </c>
      <c r="C29" s="44">
        <v>1207000</v>
      </c>
    </row>
    <row r="30" spans="1:5">
      <c r="A30" t="s">
        <v>290</v>
      </c>
      <c r="B30" s="44">
        <v>206.2</v>
      </c>
      <c r="C30" s="44">
        <v>1652780</v>
      </c>
    </row>
    <row r="31" spans="1:5">
      <c r="A31" t="s">
        <v>291</v>
      </c>
      <c r="B31" s="44">
        <v>195.8</v>
      </c>
      <c r="C31" s="44">
        <v>4775300</v>
      </c>
    </row>
    <row r="32" spans="1:5">
      <c r="A32" t="s">
        <v>292</v>
      </c>
      <c r="B32" s="44">
        <v>362.85714285714283</v>
      </c>
      <c r="C32" s="44">
        <v>2826085.7142857141</v>
      </c>
    </row>
    <row r="33" spans="1:3">
      <c r="A33" t="s">
        <v>293</v>
      </c>
      <c r="B33" s="44">
        <v>265.78947368421052</v>
      </c>
      <c r="C33" s="44">
        <v>2859842.1052631577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25"/>
  <sheetViews>
    <sheetView workbookViewId="0"/>
  </sheetViews>
  <sheetFormatPr defaultRowHeight="17" outlineLevelRow="3"/>
  <cols>
    <col min="1" max="1" width="12.33203125" bestFit="1" customWidth="1"/>
    <col min="2" max="2" width="12.4140625" bestFit="1" customWidth="1"/>
  </cols>
  <sheetData>
    <row r="1" spans="1:9" ht="21">
      <c r="A1" s="58" t="s">
        <v>153</v>
      </c>
      <c r="B1" s="58"/>
      <c r="C1" s="58"/>
      <c r="D1" s="58"/>
      <c r="E1" s="58"/>
      <c r="F1" s="58"/>
      <c r="G1" s="58"/>
      <c r="H1" s="58"/>
      <c r="I1" s="58"/>
    </row>
    <row r="2" spans="1:9">
      <c r="A2" s="3"/>
      <c r="B2" s="3"/>
      <c r="C2" s="3"/>
      <c r="D2" s="3"/>
      <c r="E2" s="3"/>
      <c r="F2" s="3"/>
      <c r="G2" s="3"/>
      <c r="H2" s="3"/>
      <c r="I2" s="3"/>
    </row>
    <row r="3" spans="1:9">
      <c r="A3" s="7" t="s">
        <v>154</v>
      </c>
      <c r="B3" s="7" t="s">
        <v>155</v>
      </c>
      <c r="C3" s="7" t="s">
        <v>90</v>
      </c>
      <c r="D3" s="7" t="s">
        <v>156</v>
      </c>
      <c r="E3" s="7" t="s">
        <v>157</v>
      </c>
      <c r="F3" s="7" t="s">
        <v>158</v>
      </c>
      <c r="G3" s="7" t="s">
        <v>159</v>
      </c>
      <c r="H3" s="7" t="s">
        <v>160</v>
      </c>
      <c r="I3" s="7" t="s">
        <v>161</v>
      </c>
    </row>
    <row r="4" spans="1:9" outlineLevel="3">
      <c r="A4" s="7" t="s">
        <v>173</v>
      </c>
      <c r="B4" s="7" t="s">
        <v>174</v>
      </c>
      <c r="C4" s="7" t="s">
        <v>175</v>
      </c>
      <c r="D4" s="7">
        <v>49</v>
      </c>
      <c r="E4" s="7">
        <v>36</v>
      </c>
      <c r="F4" s="7">
        <v>57</v>
      </c>
      <c r="G4" s="7">
        <v>38</v>
      </c>
      <c r="H4" s="7">
        <v>52</v>
      </c>
      <c r="I4" s="7">
        <v>232</v>
      </c>
    </row>
    <row r="5" spans="1:9" outlineLevel="3">
      <c r="A5" s="7" t="s">
        <v>176</v>
      </c>
      <c r="B5" s="7" t="s">
        <v>182</v>
      </c>
      <c r="C5" s="7" t="s">
        <v>183</v>
      </c>
      <c r="D5" s="7">
        <v>71</v>
      </c>
      <c r="E5" s="7">
        <v>65</v>
      </c>
      <c r="F5" s="7">
        <v>82</v>
      </c>
      <c r="G5" s="7">
        <v>64</v>
      </c>
      <c r="H5" s="7">
        <v>79</v>
      </c>
      <c r="I5" s="7">
        <v>361</v>
      </c>
    </row>
    <row r="6" spans="1:9" outlineLevel="3">
      <c r="A6" s="7" t="s">
        <v>184</v>
      </c>
      <c r="B6" s="7" t="s">
        <v>174</v>
      </c>
      <c r="C6" s="7" t="s">
        <v>185</v>
      </c>
      <c r="D6" s="7">
        <v>92</v>
      </c>
      <c r="E6" s="7">
        <v>88</v>
      </c>
      <c r="F6" s="7">
        <v>96</v>
      </c>
      <c r="G6" s="7">
        <v>82</v>
      </c>
      <c r="H6" s="7">
        <v>90</v>
      </c>
      <c r="I6" s="7">
        <v>448</v>
      </c>
    </row>
    <row r="7" spans="1:9" outlineLevel="3">
      <c r="A7" s="7" t="s">
        <v>168</v>
      </c>
      <c r="B7" s="7" t="s">
        <v>182</v>
      </c>
      <c r="C7" s="7" t="s">
        <v>186</v>
      </c>
      <c r="D7" s="7">
        <v>89</v>
      </c>
      <c r="E7" s="7">
        <v>81</v>
      </c>
      <c r="F7" s="7">
        <v>94</v>
      </c>
      <c r="G7" s="7">
        <v>76</v>
      </c>
      <c r="H7" s="7">
        <v>85</v>
      </c>
      <c r="I7" s="7">
        <v>425</v>
      </c>
    </row>
    <row r="8" spans="1:9" outlineLevel="2">
      <c r="A8" s="7"/>
      <c r="B8" s="45" t="s">
        <v>301</v>
      </c>
      <c r="C8" s="7"/>
      <c r="D8" s="7"/>
      <c r="E8" s="7"/>
      <c r="F8" s="7"/>
      <c r="G8" s="7"/>
      <c r="H8" s="7"/>
      <c r="I8" s="7">
        <f>SUBTOTAL(4,I4:I7)</f>
        <v>448</v>
      </c>
    </row>
    <row r="9" spans="1:9" outlineLevel="1">
      <c r="A9" s="7"/>
      <c r="B9" s="45" t="s">
        <v>297</v>
      </c>
      <c r="C9" s="7"/>
      <c r="D9" s="7">
        <f>SUBTOTAL(1,D4:D7)</f>
        <v>75.25</v>
      </c>
      <c r="E9" s="7">
        <f>SUBTOTAL(1,E4:E7)</f>
        <v>67.5</v>
      </c>
      <c r="F9" s="7">
        <f>SUBTOTAL(1,F4:F7)</f>
        <v>82.25</v>
      </c>
      <c r="G9" s="7">
        <f>SUBTOTAL(1,G4:G7)</f>
        <v>65</v>
      </c>
      <c r="H9" s="7">
        <f>SUBTOTAL(1,H4:H7)</f>
        <v>76.5</v>
      </c>
      <c r="I9" s="7"/>
    </row>
    <row r="10" spans="1:9" outlineLevel="3">
      <c r="A10" s="7" t="s">
        <v>162</v>
      </c>
      <c r="B10" s="7" t="s">
        <v>163</v>
      </c>
      <c r="C10" s="7" t="s">
        <v>164</v>
      </c>
      <c r="D10" s="7">
        <v>74</v>
      </c>
      <c r="E10" s="7">
        <v>77</v>
      </c>
      <c r="F10" s="7">
        <v>85</v>
      </c>
      <c r="G10" s="7">
        <v>64</v>
      </c>
      <c r="H10" s="7">
        <v>76</v>
      </c>
      <c r="I10" s="7">
        <v>376</v>
      </c>
    </row>
    <row r="11" spans="1:9" outlineLevel="3">
      <c r="A11" s="7" t="s">
        <v>165</v>
      </c>
      <c r="B11" s="7" t="s">
        <v>166</v>
      </c>
      <c r="C11" s="7" t="s">
        <v>167</v>
      </c>
      <c r="D11" s="7">
        <v>47</v>
      </c>
      <c r="E11" s="7">
        <v>52</v>
      </c>
      <c r="F11" s="7">
        <v>74</v>
      </c>
      <c r="G11" s="7">
        <v>57</v>
      </c>
      <c r="H11" s="7">
        <v>63</v>
      </c>
      <c r="I11" s="7">
        <v>293</v>
      </c>
    </row>
    <row r="12" spans="1:9" outlineLevel="3">
      <c r="A12" s="7" t="s">
        <v>165</v>
      </c>
      <c r="B12" s="7" t="s">
        <v>166</v>
      </c>
      <c r="C12" s="7" t="s">
        <v>171</v>
      </c>
      <c r="D12" s="7">
        <v>56</v>
      </c>
      <c r="E12" s="7">
        <v>49</v>
      </c>
      <c r="F12" s="7">
        <v>63</v>
      </c>
      <c r="G12" s="7">
        <v>43</v>
      </c>
      <c r="H12" s="7">
        <v>59</v>
      </c>
      <c r="I12" s="7">
        <v>270</v>
      </c>
    </row>
    <row r="13" spans="1:9" outlineLevel="3">
      <c r="A13" s="7" t="s">
        <v>162</v>
      </c>
      <c r="B13" s="7" t="s">
        <v>163</v>
      </c>
      <c r="C13" s="7" t="s">
        <v>172</v>
      </c>
      <c r="D13" s="7">
        <v>85</v>
      </c>
      <c r="E13" s="7">
        <v>83</v>
      </c>
      <c r="F13" s="7">
        <v>92</v>
      </c>
      <c r="G13" s="7">
        <v>78</v>
      </c>
      <c r="H13" s="7">
        <v>80</v>
      </c>
      <c r="I13" s="7">
        <v>418</v>
      </c>
    </row>
    <row r="14" spans="1:9" outlineLevel="2">
      <c r="A14" s="7"/>
      <c r="B14" s="45" t="s">
        <v>302</v>
      </c>
      <c r="C14" s="7"/>
      <c r="D14" s="7"/>
      <c r="E14" s="7"/>
      <c r="F14" s="7"/>
      <c r="G14" s="7"/>
      <c r="H14" s="7"/>
      <c r="I14" s="7">
        <f>SUBTOTAL(4,I10:I13)</f>
        <v>418</v>
      </c>
    </row>
    <row r="15" spans="1:9" outlineLevel="1">
      <c r="A15" s="7"/>
      <c r="B15" s="45" t="s">
        <v>298</v>
      </c>
      <c r="C15" s="7"/>
      <c r="D15" s="7">
        <f>SUBTOTAL(1,D10:D13)</f>
        <v>65.5</v>
      </c>
      <c r="E15" s="7">
        <f>SUBTOTAL(1,E10:E13)</f>
        <v>65.25</v>
      </c>
      <c r="F15" s="7">
        <f>SUBTOTAL(1,F10:F13)</f>
        <v>78.5</v>
      </c>
      <c r="G15" s="7">
        <f>SUBTOTAL(1,G10:G13)</f>
        <v>60.5</v>
      </c>
      <c r="H15" s="7">
        <f>SUBTOTAL(1,H10:H13)</f>
        <v>69.5</v>
      </c>
      <c r="I15" s="7"/>
    </row>
    <row r="16" spans="1:9" outlineLevel="3">
      <c r="A16" s="7" t="s">
        <v>168</v>
      </c>
      <c r="B16" s="7" t="s">
        <v>169</v>
      </c>
      <c r="C16" s="7" t="s">
        <v>170</v>
      </c>
      <c r="D16" s="7">
        <v>95</v>
      </c>
      <c r="E16" s="7">
        <v>87</v>
      </c>
      <c r="F16" s="7">
        <v>96</v>
      </c>
      <c r="G16" s="7">
        <v>85</v>
      </c>
      <c r="H16" s="7">
        <v>92</v>
      </c>
      <c r="I16" s="7">
        <v>455</v>
      </c>
    </row>
    <row r="17" spans="1:9" outlineLevel="3">
      <c r="A17" s="7" t="s">
        <v>176</v>
      </c>
      <c r="B17" s="7" t="s">
        <v>169</v>
      </c>
      <c r="C17" s="7" t="s">
        <v>177</v>
      </c>
      <c r="D17" s="7">
        <v>58</v>
      </c>
      <c r="E17" s="7">
        <v>49</v>
      </c>
      <c r="F17" s="7">
        <v>63</v>
      </c>
      <c r="G17" s="7">
        <v>47</v>
      </c>
      <c r="H17" s="7">
        <v>54</v>
      </c>
      <c r="I17" s="7">
        <v>271</v>
      </c>
    </row>
    <row r="18" spans="1:9" outlineLevel="3">
      <c r="A18" s="7" t="s">
        <v>165</v>
      </c>
      <c r="B18" s="7" t="s">
        <v>169</v>
      </c>
      <c r="C18" s="7" t="s">
        <v>178</v>
      </c>
      <c r="D18" s="7">
        <v>39</v>
      </c>
      <c r="E18" s="7">
        <v>44</v>
      </c>
      <c r="F18" s="7">
        <v>63</v>
      </c>
      <c r="G18" s="7">
        <v>47</v>
      </c>
      <c r="H18" s="7">
        <v>50</v>
      </c>
      <c r="I18" s="7">
        <v>243</v>
      </c>
    </row>
    <row r="19" spans="1:9" outlineLevel="3">
      <c r="A19" s="7" t="s">
        <v>179</v>
      </c>
      <c r="B19" s="7" t="s">
        <v>180</v>
      </c>
      <c r="C19" s="7" t="s">
        <v>181</v>
      </c>
      <c r="D19" s="7">
        <v>67</v>
      </c>
      <c r="E19" s="7">
        <v>71</v>
      </c>
      <c r="F19" s="7">
        <v>84</v>
      </c>
      <c r="G19" s="7">
        <v>69</v>
      </c>
      <c r="H19" s="7">
        <v>85</v>
      </c>
      <c r="I19" s="7">
        <v>376</v>
      </c>
    </row>
    <row r="20" spans="1:9" outlineLevel="2">
      <c r="A20" s="46"/>
      <c r="B20" s="47" t="s">
        <v>303</v>
      </c>
      <c r="C20" s="46"/>
      <c r="D20" s="46"/>
      <c r="E20" s="46"/>
      <c r="F20" s="46"/>
      <c r="G20" s="46"/>
      <c r="H20" s="46"/>
      <c r="I20" s="46">
        <f>SUBTOTAL(4,I16:I19)</f>
        <v>455</v>
      </c>
    </row>
    <row r="21" spans="1:9" outlineLevel="1">
      <c r="A21" s="46"/>
      <c r="B21" s="47" t="s">
        <v>299</v>
      </c>
      <c r="C21" s="46"/>
      <c r="D21" s="46">
        <f>SUBTOTAL(1,D16:D19)</f>
        <v>64.75</v>
      </c>
      <c r="E21" s="46">
        <f>SUBTOTAL(1,E16:E19)</f>
        <v>62.75</v>
      </c>
      <c r="F21" s="46">
        <f>SUBTOTAL(1,F16:F19)</f>
        <v>76.5</v>
      </c>
      <c r="G21" s="46">
        <f>SUBTOTAL(1,G16:G19)</f>
        <v>62</v>
      </c>
      <c r="H21" s="46">
        <f>SUBTOTAL(1,H16:H19)</f>
        <v>70.25</v>
      </c>
      <c r="I21" s="46"/>
    </row>
    <row r="22" spans="1:9">
      <c r="A22" s="46"/>
      <c r="B22" s="47" t="s">
        <v>304</v>
      </c>
      <c r="C22" s="46"/>
      <c r="D22" s="46"/>
      <c r="E22" s="46"/>
      <c r="F22" s="46"/>
      <c r="G22" s="46"/>
      <c r="H22" s="46"/>
      <c r="I22" s="46">
        <f>SUBTOTAL(4,I4:I19)</f>
        <v>455</v>
      </c>
    </row>
    <row r="23" spans="1:9">
      <c r="A23" s="46"/>
      <c r="B23" s="47" t="s">
        <v>300</v>
      </c>
      <c r="C23" s="46"/>
      <c r="D23" s="46">
        <f>SUBTOTAL(1,D4:D19)</f>
        <v>68.5</v>
      </c>
      <c r="E23" s="46">
        <f>SUBTOTAL(1,E4:E19)</f>
        <v>65.166666666666671</v>
      </c>
      <c r="F23" s="46">
        <f>SUBTOTAL(1,F4:F19)</f>
        <v>79.083333333333329</v>
      </c>
      <c r="G23" s="46">
        <f>SUBTOTAL(1,G4:G19)</f>
        <v>62.5</v>
      </c>
      <c r="H23" s="46">
        <f>SUBTOTAL(1,H4:H19)</f>
        <v>72.083333333333329</v>
      </c>
      <c r="I23" s="46"/>
    </row>
    <row r="24" spans="1:9">
      <c r="A24" s="3"/>
      <c r="B24" s="3"/>
      <c r="C24" s="3"/>
      <c r="D24" s="3"/>
      <c r="E24" s="3"/>
      <c r="F24" s="3"/>
      <c r="G24" s="3"/>
      <c r="H24" s="3"/>
      <c r="I24" s="3"/>
    </row>
    <row r="25" spans="1:9">
      <c r="A25" s="3"/>
      <c r="B25" s="3"/>
      <c r="C25" s="3"/>
      <c r="D25" s="3"/>
      <c r="E25" s="3"/>
      <c r="F25" s="3"/>
      <c r="G25" s="3"/>
      <c r="H25" s="3"/>
      <c r="I25" s="3"/>
    </row>
  </sheetData>
  <sortState ref="A4:I15">
    <sortCondition ref="B3"/>
  </sortState>
  <mergeCells count="1">
    <mergeCell ref="A1:I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13"/>
  <sheetViews>
    <sheetView workbookViewId="0"/>
  </sheetViews>
  <sheetFormatPr defaultRowHeight="17"/>
  <cols>
    <col min="1" max="1" width="10.1640625" customWidth="1"/>
    <col min="2" max="2" width="11.5" customWidth="1"/>
    <col min="3" max="3" width="9.83203125" bestFit="1" customWidth="1"/>
    <col min="4" max="4" width="10.4140625" bestFit="1" customWidth="1"/>
    <col min="7" max="7" width="9.83203125" customWidth="1"/>
  </cols>
  <sheetData>
    <row r="1" spans="1:7" ht="21">
      <c r="A1" s="60" t="s">
        <v>187</v>
      </c>
      <c r="B1" s="60"/>
      <c r="C1" s="60"/>
      <c r="D1" s="60"/>
      <c r="E1" s="60"/>
      <c r="F1" s="60"/>
      <c r="G1" s="60"/>
    </row>
    <row r="2" spans="1:7">
      <c r="A2" s="19"/>
      <c r="B2" s="19"/>
      <c r="C2" s="19"/>
      <c r="D2" s="19"/>
      <c r="E2" s="19"/>
      <c r="F2" s="19"/>
      <c r="G2" s="19"/>
    </row>
    <row r="3" spans="1:7">
      <c r="A3" s="49" t="s">
        <v>188</v>
      </c>
      <c r="B3" s="50" t="s">
        <v>189</v>
      </c>
      <c r="C3" s="50" t="s">
        <v>190</v>
      </c>
      <c r="D3" s="48" t="s">
        <v>191</v>
      </c>
      <c r="E3" s="48" t="s">
        <v>192</v>
      </c>
      <c r="F3" s="48" t="s">
        <v>193</v>
      </c>
      <c r="G3" s="48" t="s">
        <v>194</v>
      </c>
    </row>
    <row r="4" spans="1:7">
      <c r="A4" s="20" t="s">
        <v>195</v>
      </c>
      <c r="B4" s="20" t="s">
        <v>196</v>
      </c>
      <c r="C4" s="22">
        <v>450</v>
      </c>
      <c r="D4" s="23">
        <v>45</v>
      </c>
      <c r="E4" s="23">
        <v>20</v>
      </c>
      <c r="F4" s="21">
        <v>50</v>
      </c>
      <c r="G4" s="23">
        <f>D4+E4-F4</f>
        <v>15</v>
      </c>
    </row>
    <row r="5" spans="1:7">
      <c r="A5" s="20" t="s">
        <v>197</v>
      </c>
      <c r="B5" s="20" t="s">
        <v>198</v>
      </c>
      <c r="C5" s="22">
        <v>1200</v>
      </c>
      <c r="D5" s="23">
        <v>37</v>
      </c>
      <c r="E5" s="23">
        <v>60</v>
      </c>
      <c r="F5" s="21">
        <v>75</v>
      </c>
      <c r="G5" s="23">
        <f t="shared" ref="G5:G12" si="0">D5+E5-F5</f>
        <v>22</v>
      </c>
    </row>
    <row r="6" spans="1:7">
      <c r="A6" s="20" t="s">
        <v>197</v>
      </c>
      <c r="B6" s="20" t="s">
        <v>198</v>
      </c>
      <c r="C6" s="22">
        <v>1200</v>
      </c>
      <c r="D6" s="23">
        <v>45</v>
      </c>
      <c r="E6" s="23">
        <v>20</v>
      </c>
      <c r="F6" s="21">
        <v>58</v>
      </c>
      <c r="G6" s="23">
        <f t="shared" si="0"/>
        <v>7</v>
      </c>
    </row>
    <row r="7" spans="1:7">
      <c r="A7" s="20" t="s">
        <v>199</v>
      </c>
      <c r="B7" s="20" t="s">
        <v>200</v>
      </c>
      <c r="C7" s="22">
        <v>420</v>
      </c>
      <c r="D7" s="23">
        <v>23</v>
      </c>
      <c r="E7" s="23">
        <v>10</v>
      </c>
      <c r="F7" s="21">
        <v>29</v>
      </c>
      <c r="G7" s="23">
        <f t="shared" si="0"/>
        <v>4</v>
      </c>
    </row>
    <row r="8" spans="1:7">
      <c r="A8" s="20" t="s">
        <v>201</v>
      </c>
      <c r="B8" s="20" t="s">
        <v>202</v>
      </c>
      <c r="C8" s="22">
        <v>35000</v>
      </c>
      <c r="D8" s="23">
        <v>20</v>
      </c>
      <c r="E8" s="23">
        <v>15</v>
      </c>
      <c r="F8" s="21">
        <v>31</v>
      </c>
      <c r="G8" s="23">
        <f t="shared" si="0"/>
        <v>4</v>
      </c>
    </row>
    <row r="9" spans="1:7">
      <c r="A9" s="20" t="s">
        <v>203</v>
      </c>
      <c r="B9" s="20" t="s">
        <v>204</v>
      </c>
      <c r="C9" s="22">
        <v>600</v>
      </c>
      <c r="D9" s="23">
        <v>23</v>
      </c>
      <c r="E9" s="23">
        <v>11</v>
      </c>
      <c r="F9" s="21">
        <v>20</v>
      </c>
      <c r="G9" s="23">
        <f t="shared" si="0"/>
        <v>14</v>
      </c>
    </row>
    <row r="10" spans="1:7">
      <c r="A10" s="20" t="s">
        <v>203</v>
      </c>
      <c r="B10" s="20" t="s">
        <v>204</v>
      </c>
      <c r="C10" s="22">
        <v>600</v>
      </c>
      <c r="D10" s="23">
        <v>23</v>
      </c>
      <c r="E10" s="23">
        <v>5</v>
      </c>
      <c r="F10" s="21">
        <v>18</v>
      </c>
      <c r="G10" s="23">
        <f t="shared" si="0"/>
        <v>10</v>
      </c>
    </row>
    <row r="11" spans="1:7">
      <c r="A11" s="20" t="s">
        <v>205</v>
      </c>
      <c r="B11" s="20" t="s">
        <v>206</v>
      </c>
      <c r="C11" s="22">
        <v>20000</v>
      </c>
      <c r="D11" s="23">
        <v>55</v>
      </c>
      <c r="E11" s="23">
        <v>24</v>
      </c>
      <c r="F11" s="21">
        <v>64</v>
      </c>
      <c r="G11" s="23">
        <f t="shared" si="0"/>
        <v>15</v>
      </c>
    </row>
    <row r="12" spans="1:7">
      <c r="A12" s="20" t="s">
        <v>207</v>
      </c>
      <c r="B12" s="20" t="s">
        <v>208</v>
      </c>
      <c r="C12" s="22">
        <v>20000</v>
      </c>
      <c r="D12" s="23">
        <v>67</v>
      </c>
      <c r="E12" s="23">
        <v>40</v>
      </c>
      <c r="F12" s="21">
        <v>72</v>
      </c>
      <c r="G12" s="23">
        <f t="shared" si="0"/>
        <v>35</v>
      </c>
    </row>
    <row r="13" spans="1:7">
      <c r="A13" s="19"/>
      <c r="B13" s="19"/>
      <c r="C13" s="19"/>
      <c r="D13" s="19"/>
      <c r="E13" s="19"/>
      <c r="F13" s="19"/>
      <c r="G13" s="19"/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D9"/>
  <sheetViews>
    <sheetView workbookViewId="0"/>
  </sheetViews>
  <sheetFormatPr defaultRowHeight="17"/>
  <cols>
    <col min="1" max="4" width="13.58203125" customWidth="1"/>
  </cols>
  <sheetData>
    <row r="1" spans="1:4" ht="25.5">
      <c r="A1" s="61" t="s">
        <v>209</v>
      </c>
      <c r="B1" s="61"/>
      <c r="C1" s="61"/>
      <c r="D1" s="61"/>
    </row>
    <row r="2" spans="1:4">
      <c r="A2" s="3"/>
      <c r="B2" s="24"/>
      <c r="C2" s="24"/>
      <c r="D2" s="24"/>
    </row>
    <row r="3" spans="1:4">
      <c r="A3" s="11" t="s">
        <v>210</v>
      </c>
      <c r="B3" s="11" t="s">
        <v>211</v>
      </c>
      <c r="C3" s="11" t="s">
        <v>212</v>
      </c>
      <c r="D3" s="11" t="s">
        <v>213</v>
      </c>
    </row>
    <row r="4" spans="1:4">
      <c r="A4" s="11" t="s">
        <v>214</v>
      </c>
      <c r="B4" s="25">
        <v>35</v>
      </c>
      <c r="C4" s="18">
        <v>539000</v>
      </c>
      <c r="D4" s="18">
        <v>140000</v>
      </c>
    </row>
    <row r="5" spans="1:4">
      <c r="A5" s="11" t="s">
        <v>215</v>
      </c>
      <c r="B5" s="25">
        <v>25</v>
      </c>
      <c r="C5" s="18">
        <v>385000</v>
      </c>
      <c r="D5" s="18">
        <v>115500</v>
      </c>
    </row>
    <row r="6" spans="1:4">
      <c r="A6" s="11" t="s">
        <v>216</v>
      </c>
      <c r="B6" s="26">
        <v>40</v>
      </c>
      <c r="C6" s="18">
        <v>616000</v>
      </c>
      <c r="D6" s="18">
        <v>150450</v>
      </c>
    </row>
    <row r="7" spans="1:4">
      <c r="A7" s="11" t="s">
        <v>217</v>
      </c>
      <c r="B7" s="14">
        <v>65</v>
      </c>
      <c r="C7" s="18">
        <v>1001000</v>
      </c>
      <c r="D7" s="18">
        <v>300300</v>
      </c>
    </row>
    <row r="8" spans="1:4">
      <c r="A8" s="11" t="s">
        <v>218</v>
      </c>
      <c r="B8" s="14">
        <v>50</v>
      </c>
      <c r="C8" s="18">
        <v>770000</v>
      </c>
      <c r="D8" s="18">
        <v>145000</v>
      </c>
    </row>
    <row r="9" spans="1:4">
      <c r="A9" s="11" t="s">
        <v>219</v>
      </c>
      <c r="B9" s="14">
        <v>215</v>
      </c>
      <c r="C9" s="15">
        <v>3311000</v>
      </c>
      <c r="D9" s="15">
        <v>851250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2020-08-03T09:14:28Z</dcterms:modified>
</cp:coreProperties>
</file>