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모의고사\정답\"/>
    </mc:Choice>
  </mc:AlternateContent>
  <bookViews>
    <workbookView xWindow="0" yWindow="0" windowWidth="25600" windowHeight="12170" tabRatio="707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Chart1" sheetId="9" r:id="rId5"/>
    <sheet name="분석작업-1" sheetId="5" r:id="rId6"/>
    <sheet name="분석작업-2" sheetId="6" r:id="rId7"/>
    <sheet name="기타작업" sheetId="7" r:id="rId8"/>
  </sheets>
  <definedNames>
    <definedName name="_xlnm._FilterDatabase" localSheetId="2" hidden="1">'기본작업-3'!$A$3:$H$14</definedName>
    <definedName name="_xlnm.Criteria" localSheetId="2">'기본작업-3'!$A$17:$C$18</definedName>
    <definedName name="_xlnm.Extract" localSheetId="2">'기본작업-3'!$A$21:$H$21</definedName>
  </definedNames>
  <calcPr calcId="162913"/>
  <pivotCaches>
    <pivotCache cacheId="0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0" i="4" l="1"/>
  <c r="F10" i="7" l="1"/>
  <c r="G10" i="7"/>
  <c r="E10" i="7"/>
  <c r="H14" i="4"/>
  <c r="H15" i="4"/>
  <c r="H16" i="4"/>
  <c r="H17" i="4"/>
  <c r="H18" i="4"/>
  <c r="H19" i="4"/>
  <c r="H20" i="4"/>
  <c r="H21" i="4"/>
  <c r="I4" i="4"/>
  <c r="I5" i="4"/>
  <c r="I6" i="4"/>
  <c r="I7" i="4"/>
  <c r="I8" i="4"/>
  <c r="D4" i="4"/>
  <c r="D5" i="4"/>
  <c r="D6" i="4"/>
  <c r="D7" i="4"/>
  <c r="D8" i="4"/>
  <c r="D9" i="4"/>
  <c r="H13" i="4"/>
  <c r="C25" i="4"/>
  <c r="I3" i="4"/>
  <c r="D3" i="4"/>
  <c r="E22" i="6" l="1"/>
  <c r="E21" i="6"/>
  <c r="E20" i="6"/>
  <c r="E19" i="6"/>
  <c r="E18" i="6"/>
  <c r="E17" i="6"/>
  <c r="E16" i="6"/>
  <c r="J11" i="6"/>
  <c r="E11" i="6"/>
  <c r="J10" i="6"/>
  <c r="E10" i="6"/>
  <c r="J9" i="6"/>
  <c r="E9" i="6"/>
  <c r="J8" i="6"/>
  <c r="E8" i="6"/>
  <c r="J7" i="6"/>
  <c r="E7" i="6"/>
  <c r="J6" i="6"/>
  <c r="E6" i="6"/>
  <c r="J5" i="6"/>
  <c r="E5" i="6"/>
  <c r="J4" i="6"/>
  <c r="E4" i="6"/>
  <c r="G15" i="5"/>
  <c r="G14" i="5"/>
  <c r="G13" i="5"/>
  <c r="G12" i="5"/>
  <c r="G11" i="5"/>
  <c r="G10" i="5"/>
  <c r="G9" i="5"/>
  <c r="G8" i="5"/>
  <c r="G7" i="5"/>
  <c r="G6" i="5"/>
  <c r="G5" i="5"/>
  <c r="G4" i="5"/>
  <c r="H14" i="3"/>
  <c r="H13" i="3"/>
  <c r="H12" i="3"/>
  <c r="H11" i="3"/>
  <c r="H10" i="3"/>
  <c r="H9" i="3"/>
  <c r="H8" i="3"/>
  <c r="H7" i="3"/>
  <c r="H6" i="3"/>
  <c r="H5" i="3"/>
  <c r="H4" i="3"/>
  <c r="G11" i="2"/>
  <c r="G10" i="2"/>
  <c r="G9" i="2"/>
  <c r="G8" i="2"/>
  <c r="G7" i="2"/>
  <c r="G6" i="2"/>
  <c r="G5" i="2"/>
  <c r="G4" i="2"/>
</calcChain>
</file>

<file path=xl/sharedStrings.xml><?xml version="1.0" encoding="utf-8"?>
<sst xmlns="http://schemas.openxmlformats.org/spreadsheetml/2006/main" count="370" uniqueCount="300">
  <si>
    <t>도서구입목록</t>
    <phoneticPr fontId="5" type="noConversion"/>
  </si>
  <si>
    <t>도서 판매 현황</t>
    <phoneticPr fontId="5" type="noConversion"/>
  </si>
  <si>
    <t>도서명</t>
    <phoneticPr fontId="5" type="noConversion"/>
  </si>
  <si>
    <t>저자</t>
    <phoneticPr fontId="5" type="noConversion"/>
  </si>
  <si>
    <t>정가</t>
    <phoneticPr fontId="5" type="noConversion"/>
  </si>
  <si>
    <t>할인율</t>
    <phoneticPr fontId="5" type="noConversion"/>
  </si>
  <si>
    <t>주문수량</t>
    <phoneticPr fontId="5" type="noConversion"/>
  </si>
  <si>
    <t>판매금액</t>
    <phoneticPr fontId="5" type="noConversion"/>
  </si>
  <si>
    <t>주문처</t>
    <phoneticPr fontId="5" type="noConversion"/>
  </si>
  <si>
    <t>도서코드</t>
    <phoneticPr fontId="5" type="noConversion"/>
  </si>
  <si>
    <t>박윤정</t>
    <phoneticPr fontId="5" type="noConversion"/>
  </si>
  <si>
    <t>주아대학</t>
    <phoneticPr fontId="5" type="noConversion"/>
  </si>
  <si>
    <t>E-850</t>
    <phoneticPr fontId="5" type="noConversion"/>
  </si>
  <si>
    <t>파워포인트 디자인</t>
    <phoneticPr fontId="5" type="noConversion"/>
  </si>
  <si>
    <t>김현정</t>
    <phoneticPr fontId="5" type="noConversion"/>
  </si>
  <si>
    <t>희아학원</t>
    <phoneticPr fontId="5" type="noConversion"/>
  </si>
  <si>
    <t>P-120</t>
    <phoneticPr fontId="5" type="noConversion"/>
  </si>
  <si>
    <t>우혜련</t>
    <phoneticPr fontId="5" type="noConversion"/>
  </si>
  <si>
    <t>경기학원</t>
    <phoneticPr fontId="5" type="noConversion"/>
  </si>
  <si>
    <t>A-980</t>
    <phoneticPr fontId="5" type="noConversion"/>
  </si>
  <si>
    <t>엑셀 VBA</t>
    <phoneticPr fontId="5" type="noConversion"/>
  </si>
  <si>
    <t>한정수</t>
    <phoneticPr fontId="5" type="noConversion"/>
  </si>
  <si>
    <t>제일대학</t>
    <phoneticPr fontId="5" type="noConversion"/>
  </si>
  <si>
    <t>E-540</t>
    <phoneticPr fontId="5" type="noConversion"/>
  </si>
  <si>
    <t>포토샵</t>
    <phoneticPr fontId="5" type="noConversion"/>
  </si>
  <si>
    <t>김인숙</t>
    <phoneticPr fontId="5" type="noConversion"/>
  </si>
  <si>
    <t>전문교육원</t>
    <phoneticPr fontId="5" type="noConversion"/>
  </si>
  <si>
    <t>PT-623</t>
    <phoneticPr fontId="5" type="noConversion"/>
  </si>
  <si>
    <t>인터넷 활용</t>
    <phoneticPr fontId="5" type="noConversion"/>
  </si>
  <si>
    <t>최창순</t>
    <phoneticPr fontId="5" type="noConversion"/>
  </si>
  <si>
    <t>강원학원</t>
    <phoneticPr fontId="5" type="noConversion"/>
  </si>
  <si>
    <t>I-712</t>
    <phoneticPr fontId="5" type="noConversion"/>
  </si>
  <si>
    <t>강현주</t>
    <phoneticPr fontId="5" type="noConversion"/>
  </si>
  <si>
    <t>서림대학</t>
    <phoneticPr fontId="5" type="noConversion"/>
  </si>
  <si>
    <t>W-691</t>
    <phoneticPr fontId="5" type="noConversion"/>
  </si>
  <si>
    <t>한글 실무 활용 기술</t>
    <phoneticPr fontId="5" type="noConversion"/>
  </si>
  <si>
    <t>이현진</t>
    <phoneticPr fontId="5" type="noConversion"/>
  </si>
  <si>
    <t>경아교육원</t>
    <phoneticPr fontId="5" type="noConversion"/>
  </si>
  <si>
    <t>H-670</t>
    <phoneticPr fontId="5" type="noConversion"/>
  </si>
  <si>
    <t>교재 단가</t>
    <phoneticPr fontId="5" type="noConversion"/>
  </si>
  <si>
    <t>윈도우 10</t>
    <phoneticPr fontId="5" type="noConversion"/>
  </si>
  <si>
    <t>액세스 2016 초급</t>
    <phoneticPr fontId="5" type="noConversion"/>
  </si>
  <si>
    <t>엑셀 2016 활용</t>
    <phoneticPr fontId="5" type="noConversion"/>
  </si>
  <si>
    <t>컴퓨터 경진대회</t>
    <phoneticPr fontId="5" type="noConversion"/>
  </si>
  <si>
    <t>부서</t>
    <phoneticPr fontId="5" type="noConversion"/>
  </si>
  <si>
    <t>성명</t>
    <phoneticPr fontId="5" type="noConversion"/>
  </si>
  <si>
    <t>나이</t>
    <phoneticPr fontId="5" type="noConversion"/>
  </si>
  <si>
    <t>워드</t>
    <phoneticPr fontId="5" type="noConversion"/>
  </si>
  <si>
    <t>엑셀</t>
    <phoneticPr fontId="5" type="noConversion"/>
  </si>
  <si>
    <t>파워포인트</t>
    <phoneticPr fontId="5" type="noConversion"/>
  </si>
  <si>
    <t>인터넷</t>
    <phoneticPr fontId="5" type="noConversion"/>
  </si>
  <si>
    <t>평점</t>
    <phoneticPr fontId="5" type="noConversion"/>
  </si>
  <si>
    <t>대리점팀</t>
    <phoneticPr fontId="5" type="noConversion"/>
  </si>
  <si>
    <t>남도식</t>
    <phoneticPr fontId="5" type="noConversion"/>
  </si>
  <si>
    <t>경영지원팀</t>
    <phoneticPr fontId="5" type="noConversion"/>
  </si>
  <si>
    <t>노수현</t>
    <phoneticPr fontId="5" type="noConversion"/>
  </si>
  <si>
    <t>총무팀</t>
    <phoneticPr fontId="5" type="noConversion"/>
  </si>
  <si>
    <t>김남일</t>
    <phoneticPr fontId="5" type="noConversion"/>
  </si>
  <si>
    <t>특수영업팀</t>
    <phoneticPr fontId="5" type="noConversion"/>
  </si>
  <si>
    <t>김양희</t>
    <phoneticPr fontId="5" type="noConversion"/>
  </si>
  <si>
    <t>대리점팀</t>
    <phoneticPr fontId="5" type="noConversion"/>
  </si>
  <si>
    <t>서연경</t>
    <phoneticPr fontId="5" type="noConversion"/>
  </si>
  <si>
    <t>이영주</t>
    <phoneticPr fontId="5" type="noConversion"/>
  </si>
  <si>
    <t>서미련</t>
    <phoneticPr fontId="5" type="noConversion"/>
  </si>
  <si>
    <t>교육팀</t>
    <phoneticPr fontId="5" type="noConversion"/>
  </si>
  <si>
    <t>권기식</t>
    <phoneticPr fontId="5" type="noConversion"/>
  </si>
  <si>
    <t>회원관리팀</t>
    <phoneticPr fontId="5" type="noConversion"/>
  </si>
  <si>
    <t>이연진</t>
    <phoneticPr fontId="5" type="noConversion"/>
  </si>
  <si>
    <t>박두식</t>
    <phoneticPr fontId="5" type="noConversion"/>
  </si>
  <si>
    <t>한상길</t>
    <phoneticPr fontId="5" type="noConversion"/>
  </si>
  <si>
    <t>[표1]</t>
    <phoneticPr fontId="5" type="noConversion"/>
  </si>
  <si>
    <t>팀별 영업 실적 현황</t>
    <phoneticPr fontId="5" type="noConversion"/>
  </si>
  <si>
    <t>[표2] 세계 국가별 수도 리스트</t>
    <phoneticPr fontId="5" type="noConversion"/>
  </si>
  <si>
    <t>팀명</t>
    <phoneticPr fontId="5" type="noConversion"/>
  </si>
  <si>
    <t>팀장</t>
    <phoneticPr fontId="5" type="noConversion"/>
  </si>
  <si>
    <t>실적</t>
    <phoneticPr fontId="5" type="noConversion"/>
  </si>
  <si>
    <t>평가</t>
    <phoneticPr fontId="5" type="noConversion"/>
  </si>
  <si>
    <t>순위</t>
    <phoneticPr fontId="5" type="noConversion"/>
  </si>
  <si>
    <t>국가</t>
    <phoneticPr fontId="5" type="noConversion"/>
  </si>
  <si>
    <t>수도</t>
    <phoneticPr fontId="5" type="noConversion"/>
  </si>
  <si>
    <t>국가(수도)</t>
    <phoneticPr fontId="5" type="noConversion"/>
  </si>
  <si>
    <t>서울영업팀</t>
    <phoneticPr fontId="5" type="noConversion"/>
  </si>
  <si>
    <t>이민형</t>
    <phoneticPr fontId="5" type="noConversion"/>
  </si>
  <si>
    <t>Georgia</t>
    <phoneticPr fontId="5" type="noConversion"/>
  </si>
  <si>
    <t>Tbilisi</t>
    <phoneticPr fontId="5" type="noConversion"/>
  </si>
  <si>
    <t>인천영업팀</t>
    <phoneticPr fontId="5" type="noConversion"/>
  </si>
  <si>
    <t>한찬희</t>
    <phoneticPr fontId="5" type="noConversion"/>
  </si>
  <si>
    <t>Nepal</t>
    <phoneticPr fontId="5" type="noConversion"/>
  </si>
  <si>
    <t>Kathmandu</t>
    <phoneticPr fontId="5" type="noConversion"/>
  </si>
  <si>
    <t>광주영업팀</t>
    <phoneticPr fontId="5" type="noConversion"/>
  </si>
  <si>
    <t>유전희</t>
    <phoneticPr fontId="5" type="noConversion"/>
  </si>
  <si>
    <t>East Timor</t>
    <phoneticPr fontId="5" type="noConversion"/>
  </si>
  <si>
    <t>Dili</t>
  </si>
  <si>
    <t>대구영업팀</t>
    <phoneticPr fontId="5" type="noConversion"/>
  </si>
  <si>
    <t>김성수</t>
    <phoneticPr fontId="5" type="noConversion"/>
  </si>
  <si>
    <t>India</t>
  </si>
  <si>
    <t>New Delhi</t>
  </si>
  <si>
    <t>부산영업팀</t>
    <phoneticPr fontId="5" type="noConversion"/>
  </si>
  <si>
    <t>오안국</t>
    <phoneticPr fontId="5" type="noConversion"/>
  </si>
  <si>
    <t xml:space="preserve">Saudi Arabia </t>
    <phoneticPr fontId="5" type="noConversion"/>
  </si>
  <si>
    <t>Riyadh</t>
  </si>
  <si>
    <t>울산영업팀</t>
    <phoneticPr fontId="5" type="noConversion"/>
  </si>
  <si>
    <t>성경용</t>
    <phoneticPr fontId="5" type="noConversion"/>
  </si>
  <si>
    <t>Laos</t>
  </si>
  <si>
    <t>Vientiane</t>
  </si>
  <si>
    <t>포항영업팀</t>
    <phoneticPr fontId="5" type="noConversion"/>
  </si>
  <si>
    <t>이광식</t>
    <phoneticPr fontId="5" type="noConversion"/>
  </si>
  <si>
    <t>[표3] 거래처 매출/매입현황</t>
    <phoneticPr fontId="5" type="noConversion"/>
  </si>
  <si>
    <t xml:space="preserve">[표4] </t>
    <phoneticPr fontId="5" type="noConversion"/>
  </si>
  <si>
    <t>컴퓨터 소모품 판매</t>
    <phoneticPr fontId="5" type="noConversion"/>
  </si>
  <si>
    <t>거래처명</t>
    <phoneticPr fontId="5" type="noConversion"/>
  </si>
  <si>
    <t>유형</t>
    <phoneticPr fontId="5" type="noConversion"/>
  </si>
  <si>
    <t>주소</t>
    <phoneticPr fontId="5" type="noConversion"/>
  </si>
  <si>
    <t>거래금액</t>
    <phoneticPr fontId="5" type="noConversion"/>
  </si>
  <si>
    <t>제품코드</t>
    <phoneticPr fontId="5" type="noConversion"/>
  </si>
  <si>
    <t>매출액</t>
    <phoneticPr fontId="5" type="noConversion"/>
  </si>
  <si>
    <t>분류</t>
    <phoneticPr fontId="5" type="noConversion"/>
  </si>
  <si>
    <t>결재</t>
    <phoneticPr fontId="5" type="noConversion"/>
  </si>
  <si>
    <t>경진상사</t>
    <phoneticPr fontId="5" type="noConversion"/>
  </si>
  <si>
    <t>수출</t>
    <phoneticPr fontId="5" type="noConversion"/>
  </si>
  <si>
    <t>서울</t>
    <phoneticPr fontId="5" type="noConversion"/>
  </si>
  <si>
    <t>어음</t>
    <phoneticPr fontId="5" type="noConversion"/>
  </si>
  <si>
    <t>회사무역</t>
    <phoneticPr fontId="5" type="noConversion"/>
  </si>
  <si>
    <t>수입</t>
    <phoneticPr fontId="5" type="noConversion"/>
  </si>
  <si>
    <t>경기도</t>
    <phoneticPr fontId="5" type="noConversion"/>
  </si>
  <si>
    <t>카드</t>
    <phoneticPr fontId="5" type="noConversion"/>
  </si>
  <si>
    <t>(주)하늘</t>
    <phoneticPr fontId="5" type="noConversion"/>
  </si>
  <si>
    <t>제조</t>
    <phoneticPr fontId="5" type="noConversion"/>
  </si>
  <si>
    <t>현금</t>
    <phoneticPr fontId="5" type="noConversion"/>
  </si>
  <si>
    <t>해피무역</t>
    <phoneticPr fontId="5" type="noConversion"/>
  </si>
  <si>
    <t>매입</t>
    <phoneticPr fontId="5" type="noConversion"/>
  </si>
  <si>
    <t>대구</t>
    <phoneticPr fontId="5" type="noConversion"/>
  </si>
  <si>
    <t>카드</t>
    <phoneticPr fontId="5" type="noConversion"/>
  </si>
  <si>
    <t>거성무역</t>
    <phoneticPr fontId="5" type="noConversion"/>
  </si>
  <si>
    <t>매입</t>
    <phoneticPr fontId="5" type="noConversion"/>
  </si>
  <si>
    <t>부산</t>
    <phoneticPr fontId="5" type="noConversion"/>
  </si>
  <si>
    <t>A 백화점</t>
    <phoneticPr fontId="5" type="noConversion"/>
  </si>
  <si>
    <t>수출</t>
    <phoneticPr fontId="5" type="noConversion"/>
  </si>
  <si>
    <t>서울</t>
    <phoneticPr fontId="5" type="noConversion"/>
  </si>
  <si>
    <t>현대웅</t>
    <phoneticPr fontId="5" type="noConversion"/>
  </si>
  <si>
    <t>대구</t>
    <phoneticPr fontId="5" type="noConversion"/>
  </si>
  <si>
    <t>한성상사</t>
    <phoneticPr fontId="5" type="noConversion"/>
  </si>
  <si>
    <t>어음</t>
    <phoneticPr fontId="5" type="noConversion"/>
  </si>
  <si>
    <t>우성무역</t>
    <phoneticPr fontId="5" type="noConversion"/>
  </si>
  <si>
    <t>인천</t>
    <phoneticPr fontId="5" type="noConversion"/>
  </si>
  <si>
    <t>정성무역</t>
    <phoneticPr fontId="5" type="noConversion"/>
  </si>
  <si>
    <t>수입</t>
    <phoneticPr fontId="5" type="noConversion"/>
  </si>
  <si>
    <t>이천</t>
    <phoneticPr fontId="5" type="noConversion"/>
  </si>
  <si>
    <t>[표5]</t>
    <phoneticPr fontId="5" type="noConversion"/>
  </si>
  <si>
    <t>지역간 택배 서비스 요금표</t>
    <phoneticPr fontId="5" type="noConversion"/>
  </si>
  <si>
    <t>유형</t>
    <phoneticPr fontId="5" type="noConversion"/>
  </si>
  <si>
    <t>수입의 금액 차이</t>
    <phoneticPr fontId="5" type="noConversion"/>
  </si>
  <si>
    <t>서울(01)</t>
    <phoneticPr fontId="5" type="noConversion"/>
  </si>
  <si>
    <t>대전(02)</t>
    <phoneticPr fontId="5" type="noConversion"/>
  </si>
  <si>
    <t>대구(03)</t>
    <phoneticPr fontId="5" type="noConversion"/>
  </si>
  <si>
    <t>대전(02)</t>
    <phoneticPr fontId="5" type="noConversion"/>
  </si>
  <si>
    <t>부산(04)</t>
    <phoneticPr fontId="5" type="noConversion"/>
  </si>
  <si>
    <t>출발코드</t>
    <phoneticPr fontId="5" type="noConversion"/>
  </si>
  <si>
    <t>도착코드</t>
    <phoneticPr fontId="5" type="noConversion"/>
  </si>
  <si>
    <t>서울(01)</t>
    <phoneticPr fontId="5" type="noConversion"/>
  </si>
  <si>
    <t>요금</t>
    <phoneticPr fontId="5" type="noConversion"/>
  </si>
  <si>
    <t>제품 판매 현황 보고서</t>
    <phoneticPr fontId="5" type="noConversion"/>
  </si>
  <si>
    <t>구분</t>
    <phoneticPr fontId="5" type="noConversion"/>
  </si>
  <si>
    <t xml:space="preserve">업체명 </t>
    <phoneticPr fontId="5" type="noConversion"/>
  </si>
  <si>
    <t>판매일자</t>
    <phoneticPr fontId="5" type="noConversion"/>
  </si>
  <si>
    <t xml:space="preserve">단가 </t>
    <phoneticPr fontId="5" type="noConversion"/>
  </si>
  <si>
    <t>수량</t>
    <phoneticPr fontId="5" type="noConversion"/>
  </si>
  <si>
    <t xml:space="preserve">금액 </t>
    <phoneticPr fontId="5" type="noConversion"/>
  </si>
  <si>
    <t>SP-103</t>
    <phoneticPr fontId="5" type="noConversion"/>
  </si>
  <si>
    <t>우진상사</t>
    <phoneticPr fontId="5" type="noConversion"/>
  </si>
  <si>
    <t>TS-213</t>
    <phoneticPr fontId="5" type="noConversion"/>
  </si>
  <si>
    <t>분당실업</t>
    <phoneticPr fontId="5" type="noConversion"/>
  </si>
  <si>
    <t>TS-213</t>
    <phoneticPr fontId="5" type="noConversion"/>
  </si>
  <si>
    <t>수진상사</t>
    <phoneticPr fontId="5" type="noConversion"/>
  </si>
  <si>
    <t>상신상사</t>
    <phoneticPr fontId="5" type="noConversion"/>
  </si>
  <si>
    <t>서초상사</t>
    <phoneticPr fontId="5" type="noConversion"/>
  </si>
  <si>
    <t>PT-102</t>
    <phoneticPr fontId="5" type="noConversion"/>
  </si>
  <si>
    <t>광명실업</t>
    <phoneticPr fontId="5" type="noConversion"/>
  </si>
  <si>
    <t>PT-102</t>
    <phoneticPr fontId="5" type="noConversion"/>
  </si>
  <si>
    <t>일진상사</t>
    <phoneticPr fontId="5" type="noConversion"/>
  </si>
  <si>
    <t>삼인상사</t>
    <phoneticPr fontId="5" type="noConversion"/>
  </si>
  <si>
    <t>신옥실업</t>
    <phoneticPr fontId="5" type="noConversion"/>
  </si>
  <si>
    <t>제일실업</t>
    <phoneticPr fontId="5" type="noConversion"/>
  </si>
  <si>
    <t>영광상사</t>
    <phoneticPr fontId="5" type="noConversion"/>
  </si>
  <si>
    <t>TS-214</t>
  </si>
  <si>
    <t>영진실업</t>
    <phoneticPr fontId="5" type="noConversion"/>
  </si>
  <si>
    <t>[표1] 도서 입고 상황(1월)</t>
    <phoneticPr fontId="5" type="noConversion"/>
  </si>
  <si>
    <t>[표2] 도서 입고 상황(2월)</t>
    <phoneticPr fontId="5" type="noConversion"/>
  </si>
  <si>
    <t>품목</t>
    <phoneticPr fontId="5" type="noConversion"/>
  </si>
  <si>
    <t>입고</t>
    <phoneticPr fontId="5" type="noConversion"/>
  </si>
  <si>
    <t>재고</t>
    <phoneticPr fontId="5" type="noConversion"/>
  </si>
  <si>
    <t>계</t>
    <phoneticPr fontId="5" type="noConversion"/>
  </si>
  <si>
    <t>주간지</t>
  </si>
  <si>
    <t>월간지</t>
  </si>
  <si>
    <t>유아도서</t>
    <phoneticPr fontId="5" type="noConversion"/>
  </si>
  <si>
    <t>단편소설</t>
  </si>
  <si>
    <t>장편소설</t>
  </si>
  <si>
    <t>실용도서</t>
  </si>
  <si>
    <t>전공도서</t>
    <phoneticPr fontId="5" type="noConversion"/>
  </si>
  <si>
    <t>일간지</t>
  </si>
  <si>
    <t>[표3] 도서 입고 상황(3월)</t>
    <phoneticPr fontId="5" type="noConversion"/>
  </si>
  <si>
    <t>[표4] 도서 입고 상황(1/4분기 월평균)</t>
    <phoneticPr fontId="5" type="noConversion"/>
  </si>
  <si>
    <t>품목</t>
    <phoneticPr fontId="5" type="noConversion"/>
  </si>
  <si>
    <t>유아도서</t>
    <phoneticPr fontId="5" type="noConversion"/>
  </si>
  <si>
    <t>상반기 수출 내역</t>
    <phoneticPr fontId="5" type="noConversion"/>
  </si>
  <si>
    <t>제품코드</t>
    <phoneticPr fontId="5" type="noConversion"/>
  </si>
  <si>
    <t>단가(달러)</t>
    <phoneticPr fontId="5" type="noConversion"/>
  </si>
  <si>
    <t>단가(원)</t>
    <phoneticPr fontId="5" type="noConversion"/>
  </si>
  <si>
    <t>1분기수출내역</t>
    <phoneticPr fontId="5" type="noConversion"/>
  </si>
  <si>
    <t>2분기수출내역</t>
    <phoneticPr fontId="5" type="noConversion"/>
  </si>
  <si>
    <t>수출액</t>
    <phoneticPr fontId="5" type="noConversion"/>
  </si>
  <si>
    <t>A012</t>
    <phoneticPr fontId="5" type="noConversion"/>
  </si>
  <si>
    <t>A004</t>
    <phoneticPr fontId="5" type="noConversion"/>
  </si>
  <si>
    <t>A005</t>
    <phoneticPr fontId="5" type="noConversion"/>
  </si>
  <si>
    <t>A010</t>
  </si>
  <si>
    <t>A009</t>
  </si>
  <si>
    <t>A008</t>
    <phoneticPr fontId="5" type="noConversion"/>
  </si>
  <si>
    <t>최대값</t>
    <phoneticPr fontId="5" type="noConversion"/>
  </si>
  <si>
    <t>[표2]</t>
    <phoneticPr fontId="5" type="noConversion"/>
  </si>
  <si>
    <t>고객 대출 현황</t>
    <phoneticPr fontId="5" type="noConversion"/>
  </si>
  <si>
    <t>고객명</t>
    <phoneticPr fontId="5" type="noConversion"/>
  </si>
  <si>
    <t>주소</t>
    <phoneticPr fontId="5" type="noConversion"/>
  </si>
  <si>
    <t>대출일자</t>
    <phoneticPr fontId="5" type="noConversion"/>
  </si>
  <si>
    <t>대출금액</t>
    <phoneticPr fontId="5" type="noConversion"/>
  </si>
  <si>
    <t>대출이율</t>
    <phoneticPr fontId="5" type="noConversion"/>
  </si>
  <si>
    <t>대출이자</t>
    <phoneticPr fontId="5" type="noConversion"/>
  </si>
  <si>
    <t>박수빈</t>
    <phoneticPr fontId="5" type="noConversion"/>
  </si>
  <si>
    <t>서울</t>
    <phoneticPr fontId="5" type="noConversion"/>
  </si>
  <si>
    <t>김윤재</t>
    <phoneticPr fontId="5" type="noConversion"/>
  </si>
  <si>
    <t>경기</t>
    <phoneticPr fontId="5" type="noConversion"/>
  </si>
  <si>
    <t>한상규</t>
    <phoneticPr fontId="5" type="noConversion"/>
  </si>
  <si>
    <t>대전</t>
    <phoneticPr fontId="5" type="noConversion"/>
  </si>
  <si>
    <t>박정근</t>
    <phoneticPr fontId="5" type="noConversion"/>
  </si>
  <si>
    <t>서울</t>
    <phoneticPr fontId="5" type="noConversion"/>
  </si>
  <si>
    <t>조은호</t>
    <phoneticPr fontId="5" type="noConversion"/>
  </si>
  <si>
    <t>경기</t>
    <phoneticPr fontId="5" type="noConversion"/>
  </si>
  <si>
    <t>장성환</t>
    <phoneticPr fontId="5" type="noConversion"/>
  </si>
  <si>
    <t>인천</t>
    <phoneticPr fontId="5" type="noConversion"/>
  </si>
  <si>
    <t>김지혜</t>
    <phoneticPr fontId="5" type="noConversion"/>
  </si>
  <si>
    <t>대전</t>
    <phoneticPr fontId="5" type="noConversion"/>
  </si>
  <si>
    <t>합계</t>
    <phoneticPr fontId="5" type="noConversion"/>
  </si>
  <si>
    <t>도서코드</t>
    <phoneticPr fontId="5" type="noConversion"/>
  </si>
  <si>
    <t>책제목</t>
    <phoneticPr fontId="5" type="noConversion"/>
  </si>
  <si>
    <t>저자</t>
    <phoneticPr fontId="5" type="noConversion"/>
  </si>
  <si>
    <t>출판사</t>
    <phoneticPr fontId="5" type="noConversion"/>
  </si>
  <si>
    <t>출판년도</t>
    <phoneticPr fontId="5" type="noConversion"/>
  </si>
  <si>
    <t>구입일</t>
    <phoneticPr fontId="5" type="noConversion"/>
  </si>
  <si>
    <t>정가</t>
    <phoneticPr fontId="5" type="noConversion"/>
  </si>
  <si>
    <t>ttq-901</t>
    <phoneticPr fontId="5" type="noConversion"/>
  </si>
  <si>
    <t>가장 왼쪽에서 가장 오른쪽까지</t>
    <phoneticPr fontId="5" type="noConversion"/>
  </si>
  <si>
    <t>김규항</t>
    <phoneticPr fontId="5" type="noConversion"/>
  </si>
  <si>
    <t>알마</t>
    <phoneticPr fontId="5" type="noConversion"/>
  </si>
  <si>
    <t>xuy-659</t>
    <phoneticPr fontId="5" type="noConversion"/>
  </si>
  <si>
    <t>Dear John</t>
    <phoneticPr fontId="5" type="noConversion"/>
  </si>
  <si>
    <t>Nicholas Sparks</t>
    <phoneticPr fontId="5" type="noConversion"/>
  </si>
  <si>
    <t>Warner</t>
    <phoneticPr fontId="5" type="noConversion"/>
  </si>
  <si>
    <t>mng-002</t>
    <phoneticPr fontId="5" type="noConversion"/>
  </si>
  <si>
    <t>마시멜로 이야기</t>
    <phoneticPr fontId="5" type="noConversion"/>
  </si>
  <si>
    <t>호아킴 데 포사다</t>
    <phoneticPr fontId="5" type="noConversion"/>
  </si>
  <si>
    <t>한국경제신문사</t>
    <phoneticPr fontId="5" type="noConversion"/>
  </si>
  <si>
    <t>psy-523</t>
    <phoneticPr fontId="5" type="noConversion"/>
  </si>
  <si>
    <t>오만과 편견</t>
    <phoneticPr fontId="5" type="noConversion"/>
  </si>
  <si>
    <t>제인 오스틴</t>
    <phoneticPr fontId="5" type="noConversion"/>
  </si>
  <si>
    <t>민음사</t>
    <phoneticPr fontId="5" type="noConversion"/>
  </si>
  <si>
    <t>mng-091</t>
    <phoneticPr fontId="5" type="noConversion"/>
  </si>
  <si>
    <t>긍정의 힘</t>
    <phoneticPr fontId="5" type="noConversion"/>
  </si>
  <si>
    <t>조엘 오스틴</t>
    <phoneticPr fontId="5" type="noConversion"/>
  </si>
  <si>
    <t>두란노</t>
    <phoneticPr fontId="5" type="noConversion"/>
  </si>
  <si>
    <t>psy-725</t>
    <phoneticPr fontId="5" type="noConversion"/>
  </si>
  <si>
    <t>스키너의 심리상자 열기</t>
    <phoneticPr fontId="5" type="noConversion"/>
  </si>
  <si>
    <t>로렌 슬레이터</t>
    <phoneticPr fontId="5" type="noConversion"/>
  </si>
  <si>
    <t>에코의 서재</t>
    <phoneticPr fontId="5" type="noConversion"/>
  </si>
  <si>
    <t>nov-264</t>
    <phoneticPr fontId="5" type="noConversion"/>
  </si>
  <si>
    <t>세상은 한 권의 책이었다</t>
    <phoneticPr fontId="5" type="noConversion"/>
  </si>
  <si>
    <t>소피 카사뉴</t>
    <phoneticPr fontId="5" type="noConversion"/>
  </si>
  <si>
    <t>마티</t>
    <phoneticPr fontId="5" type="noConversion"/>
  </si>
  <si>
    <t>lan-183</t>
    <phoneticPr fontId="5" type="noConversion"/>
  </si>
  <si>
    <t>Grammar in Use Intermediate ~</t>
    <phoneticPr fontId="5" type="noConversion"/>
  </si>
  <si>
    <t>Murphy raymond</t>
    <phoneticPr fontId="5" type="noConversion"/>
  </si>
  <si>
    <t>Cambridge University</t>
    <phoneticPr fontId="5" type="noConversion"/>
  </si>
  <si>
    <t>stp-854</t>
    <phoneticPr fontId="5" type="noConversion"/>
  </si>
  <si>
    <t>Outliers</t>
    <phoneticPr fontId="5" type="noConversion"/>
  </si>
  <si>
    <t>Gradwell, Malcolm</t>
    <phoneticPr fontId="5" type="noConversion"/>
  </si>
  <si>
    <t>Time Warner</t>
    <phoneticPr fontId="5" type="noConversion"/>
  </si>
  <si>
    <t>&gt;=80</t>
    <phoneticPr fontId="1" type="noConversion"/>
  </si>
  <si>
    <t>&lt;90</t>
    <phoneticPr fontId="1" type="noConversion"/>
  </si>
  <si>
    <t>PT-102</t>
  </si>
  <si>
    <t>SP-103</t>
  </si>
  <si>
    <t>TS-213</t>
  </si>
  <si>
    <t>총합계</t>
  </si>
  <si>
    <t xml:space="preserve">합계 : 금액 </t>
  </si>
  <si>
    <t>구분</t>
  </si>
  <si>
    <t>판매일자</t>
  </si>
  <si>
    <t>1사분기</t>
  </si>
  <si>
    <t>2사분기</t>
  </si>
  <si>
    <t>3사분기</t>
  </si>
  <si>
    <t>4사분기</t>
  </si>
  <si>
    <t>*소설</t>
    <phoneticPr fontId="1" type="noConversion"/>
  </si>
  <si>
    <t>*간지</t>
    <phoneticPr fontId="1" type="noConversion"/>
  </si>
  <si>
    <t>*도서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</si>
</sst>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\ &quot;원&quot;"/>
    <numFmt numFmtId="177" formatCode="#\ &quot;세&quot;"/>
    <numFmt numFmtId="178" formatCode="0_ "/>
    <numFmt numFmtId="179" formatCode="0_);[Red]\(0\)"/>
    <numFmt numFmtId="180" formatCode="mm&quot;월&quot;\ dd&quot;일&quot;"/>
    <numFmt numFmtId="181" formatCode="#,##0_ "/>
    <numFmt numFmtId="182" formatCode="yyyy&quot;년&quot;\ mm&quot;월&quot;\ dd&quot;일&quot;\ \(aaaa\)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8"/>
      <name val="맑은 고딕"/>
      <family val="3"/>
      <charset val="129"/>
      <scheme val="minor"/>
    </font>
    <font>
      <sz val="11"/>
      <color indexed="6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u/>
      <sz val="16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</cellStyleXfs>
  <cellXfs count="74">
    <xf numFmtId="0" fontId="0" fillId="0" borderId="0" xfId="0">
      <alignment vertical="center"/>
    </xf>
    <xf numFmtId="0" fontId="4" fillId="0" borderId="0" xfId="3" applyFo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NumberFormat="1" applyFont="1" applyAlignment="1">
      <alignment vertical="center"/>
    </xf>
    <xf numFmtId="176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NumberFormat="1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4" applyFont="1" applyFill="1" applyAlignment="1">
      <alignment horizontal="left" vertical="center"/>
    </xf>
    <xf numFmtId="0" fontId="4" fillId="0" borderId="0" xfId="4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1" xfId="4" applyFont="1" applyFill="1" applyBorder="1" applyAlignment="1">
      <alignment horizontal="center" vertical="center"/>
    </xf>
    <xf numFmtId="3" fontId="4" fillId="0" borderId="1" xfId="4" applyNumberFormat="1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/>
    </xf>
    <xf numFmtId="49" fontId="4" fillId="0" borderId="1" xfId="4" applyNumberFormat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4" applyFont="1" applyFill="1" applyBorder="1" applyAlignment="1">
      <alignment horizontal="center" vertical="center"/>
    </xf>
    <xf numFmtId="0" fontId="4" fillId="0" borderId="0" xfId="5" applyFont="1" applyAlignment="1">
      <alignment vertical="center"/>
    </xf>
    <xf numFmtId="0" fontId="4" fillId="0" borderId="1" xfId="5" applyFont="1" applyBorder="1" applyAlignment="1">
      <alignment vertical="center"/>
    </xf>
    <xf numFmtId="180" fontId="4" fillId="0" borderId="1" xfId="5" applyNumberFormat="1" applyFont="1" applyBorder="1" applyAlignment="1">
      <alignment vertical="center"/>
    </xf>
    <xf numFmtId="41" fontId="4" fillId="0" borderId="1" xfId="1" applyFont="1" applyBorder="1" applyAlignment="1">
      <alignment vertical="center"/>
    </xf>
    <xf numFmtId="0" fontId="4" fillId="0" borderId="0" xfId="6" applyFont="1" applyBorder="1" applyAlignment="1">
      <alignment horizontal="center" vertical="center"/>
    </xf>
    <xf numFmtId="0" fontId="4" fillId="0" borderId="1" xfId="6" applyFont="1" applyBorder="1" applyAlignment="1">
      <alignment horizontal="center" vertical="center"/>
    </xf>
    <xf numFmtId="181" fontId="4" fillId="0" borderId="1" xfId="6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181" fontId="4" fillId="0" borderId="0" xfId="6" applyNumberFormat="1" applyFont="1" applyBorder="1" applyAlignment="1">
      <alignment horizontal="right" vertical="center"/>
    </xf>
    <xf numFmtId="0" fontId="9" fillId="0" borderId="0" xfId="7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7" applyFont="1" applyAlignment="1">
      <alignment vertical="center"/>
    </xf>
    <xf numFmtId="41" fontId="4" fillId="0" borderId="1" xfId="0" applyNumberFormat="1" applyFont="1" applyBorder="1" applyAlignment="1">
      <alignment vertical="center"/>
    </xf>
    <xf numFmtId="0" fontId="9" fillId="0" borderId="0" xfId="5" applyFont="1" applyAlignment="1">
      <alignment vertical="center"/>
    </xf>
    <xf numFmtId="0" fontId="8" fillId="0" borderId="0" xfId="5" applyFont="1" applyAlignment="1">
      <alignment vertical="center"/>
    </xf>
    <xf numFmtId="14" fontId="4" fillId="0" borderId="1" xfId="5" applyNumberFormat="1" applyFont="1" applyBorder="1" applyAlignment="1">
      <alignment vertical="center"/>
    </xf>
    <xf numFmtId="9" fontId="4" fillId="0" borderId="1" xfId="2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4" fontId="4" fillId="0" borderId="0" xfId="3" applyNumberFormat="1" applyFont="1">
      <alignment vertical="center"/>
    </xf>
    <xf numFmtId="0" fontId="4" fillId="0" borderId="1" xfId="4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4" applyFont="1" applyBorder="1" applyAlignment="1">
      <alignment horizontal="center"/>
    </xf>
    <xf numFmtId="41" fontId="4" fillId="0" borderId="9" xfId="1" applyFont="1" applyFill="1" applyBorder="1" applyAlignment="1">
      <alignment horizontal="center"/>
    </xf>
    <xf numFmtId="0" fontId="0" fillId="0" borderId="0" xfId="0" pivotButton="1">
      <alignment vertical="center"/>
    </xf>
    <xf numFmtId="0" fontId="0" fillId="0" borderId="0" xfId="0" applyNumberFormat="1">
      <alignment vertical="center"/>
    </xf>
    <xf numFmtId="180" fontId="0" fillId="0" borderId="0" xfId="0" applyNumberFormat="1">
      <alignment vertical="center"/>
    </xf>
    <xf numFmtId="0" fontId="8" fillId="3" borderId="1" xfId="0" applyFont="1" applyFill="1" applyBorder="1" applyAlignment="1">
      <alignment horizontal="center" vertical="center"/>
    </xf>
    <xf numFmtId="182" fontId="4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2" borderId="1" xfId="4" applyFont="1" applyFill="1" applyBorder="1" applyAlignment="1">
      <alignment horizontal="center" vertical="center"/>
    </xf>
    <xf numFmtId="41" fontId="4" fillId="0" borderId="1" xfId="1" applyFont="1" applyBorder="1" applyAlignment="1">
      <alignment horizontal="center"/>
    </xf>
    <xf numFmtId="0" fontId="4" fillId="0" borderId="1" xfId="6" applyFont="1" applyBorder="1" applyAlignment="1">
      <alignment horizontal="center" vertical="center"/>
    </xf>
    <xf numFmtId="0" fontId="4" fillId="2" borderId="10" xfId="6" applyFont="1" applyFill="1" applyBorder="1" applyAlignment="1">
      <alignment horizontal="center" vertical="center"/>
    </xf>
    <xf numFmtId="0" fontId="4" fillId="2" borderId="11" xfId="6" applyFont="1" applyFill="1" applyBorder="1" applyAlignment="1">
      <alignment horizontal="center" vertical="center"/>
    </xf>
    <xf numFmtId="0" fontId="4" fillId="2" borderId="12" xfId="6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8">
    <cellStyle name="백분율" xfId="2" builtinId="5"/>
    <cellStyle name="쉼표 [0]" xfId="1" builtinId="6"/>
    <cellStyle name="표준" xfId="0" builtinId="0"/>
    <cellStyle name="표준_모15" xfId="5"/>
    <cellStyle name="표준_모15(정)" xfId="7"/>
    <cellStyle name="표준_모2" xfId="4"/>
    <cellStyle name="표준_모3회" xfId="3"/>
    <cellStyle name="표준_상공회의소문제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6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openxmlformats.org/officeDocument/2006/relationships/styles" Target="styles.xml"/><Relationship Id="rId5" Type="http://schemas.openxmlformats.org/officeDocument/2006/relationships/chartsheet" Target="chartsheets/sheet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[실전모의고사5회(정답).xlsm]분석작업-1!피벗 테이블1</c:name>
    <c:fmtId val="3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'분석작업-1'!$C$20:$C$21</c:f>
              <c:strCache>
                <c:ptCount val="1"/>
                <c:pt idx="0">
                  <c:v>PT-102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'분석작업-1'!$B$22:$B$26</c:f>
              <c:strCache>
                <c:ptCount val="4"/>
                <c:pt idx="0">
                  <c:v>1사분기</c:v>
                </c:pt>
                <c:pt idx="1">
                  <c:v>2사분기</c:v>
                </c:pt>
                <c:pt idx="2">
                  <c:v>3사분기</c:v>
                </c:pt>
                <c:pt idx="3">
                  <c:v>4사분기</c:v>
                </c:pt>
              </c:strCache>
            </c:strRef>
          </c:cat>
          <c:val>
            <c:numRef>
              <c:f>'분석작업-1'!$C$22:$C$26</c:f>
              <c:numCache>
                <c:formatCode>General</c:formatCode>
                <c:ptCount val="4"/>
                <c:pt idx="0">
                  <c:v>15300</c:v>
                </c:pt>
                <c:pt idx="1">
                  <c:v>16275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66-4AD8-B641-500AEEBE9EE1}"/>
            </c:ext>
          </c:extLst>
        </c:ser>
        <c:ser>
          <c:idx val="1"/>
          <c:order val="1"/>
          <c:tx>
            <c:strRef>
              <c:f>'분석작업-1'!$D$20:$D$21</c:f>
              <c:strCache>
                <c:ptCount val="1"/>
                <c:pt idx="0">
                  <c:v>SP-103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'분석작업-1'!$B$22:$B$26</c:f>
              <c:strCache>
                <c:ptCount val="4"/>
                <c:pt idx="0">
                  <c:v>1사분기</c:v>
                </c:pt>
                <c:pt idx="1">
                  <c:v>2사분기</c:v>
                </c:pt>
                <c:pt idx="2">
                  <c:v>3사분기</c:v>
                </c:pt>
                <c:pt idx="3">
                  <c:v>4사분기</c:v>
                </c:pt>
              </c:strCache>
            </c:strRef>
          </c:cat>
          <c:val>
            <c:numRef>
              <c:f>'분석작업-1'!$D$22:$D$26</c:f>
              <c:numCache>
                <c:formatCode>General</c:formatCode>
                <c:ptCount val="4"/>
                <c:pt idx="1">
                  <c:v>66550</c:v>
                </c:pt>
                <c:pt idx="2">
                  <c:v>72000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766-4AD8-B641-500AEEBE9EE1}"/>
            </c:ext>
          </c:extLst>
        </c:ser>
        <c:ser>
          <c:idx val="2"/>
          <c:order val="2"/>
          <c:tx>
            <c:strRef>
              <c:f>'분석작업-1'!$E$20:$E$21</c:f>
              <c:strCache>
                <c:ptCount val="1"/>
                <c:pt idx="0">
                  <c:v>TS-213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'분석작업-1'!$B$22:$B$26</c:f>
              <c:strCache>
                <c:ptCount val="4"/>
                <c:pt idx="0">
                  <c:v>1사분기</c:v>
                </c:pt>
                <c:pt idx="1">
                  <c:v>2사분기</c:v>
                </c:pt>
                <c:pt idx="2">
                  <c:v>3사분기</c:v>
                </c:pt>
                <c:pt idx="3">
                  <c:v>4사분기</c:v>
                </c:pt>
              </c:strCache>
            </c:strRef>
          </c:cat>
          <c:val>
            <c:numRef>
              <c:f>'분석작업-1'!$E$22:$E$26</c:f>
              <c:numCache>
                <c:formatCode>General</c:formatCode>
                <c:ptCount val="4"/>
                <c:pt idx="2">
                  <c:v>167700</c:v>
                </c:pt>
                <c:pt idx="3">
                  <c:v>13500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766-4AD8-B641-500AEEBE9EE1}"/>
            </c:ext>
          </c:extLst>
        </c:ser>
        <c:ser>
          <c:idx val="3"/>
          <c:order val="3"/>
          <c:tx>
            <c:strRef>
              <c:f>'분석작업-1'!$F$20:$F$21</c:f>
              <c:strCache>
                <c:ptCount val="1"/>
                <c:pt idx="0">
                  <c:v>TS-214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'분석작업-1'!$B$22:$B$26</c:f>
              <c:strCache>
                <c:ptCount val="4"/>
                <c:pt idx="0">
                  <c:v>1사분기</c:v>
                </c:pt>
                <c:pt idx="1">
                  <c:v>2사분기</c:v>
                </c:pt>
                <c:pt idx="2">
                  <c:v>3사분기</c:v>
                </c:pt>
                <c:pt idx="3">
                  <c:v>4사분기</c:v>
                </c:pt>
              </c:strCache>
            </c:strRef>
          </c:cat>
          <c:val>
            <c:numRef>
              <c:f>'분석작업-1'!$F$22:$F$26</c:f>
              <c:numCache>
                <c:formatCode>General</c:formatCode>
                <c:ptCount val="4"/>
                <c:pt idx="0">
                  <c:v>7500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766-4AD8-B641-500AEEBE9E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9802063"/>
        <c:axId val="89806639"/>
      </c:barChart>
      <c:catAx>
        <c:axId val="898020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9806639"/>
        <c:crosses val="autoZero"/>
        <c:auto val="1"/>
        <c:lblAlgn val="ctr"/>
        <c:lblOffset val="100"/>
        <c:noMultiLvlLbl val="0"/>
      </c:catAx>
      <c:valAx>
        <c:axId val="898066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98020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굴림체" panose="020B0609000101010101" pitchFamily="49" charset="-127"/>
                <a:ea typeface="굴림체" panose="020B0609000101010101" pitchFamily="49" charset="-127"/>
                <a:cs typeface="+mn-cs"/>
              </a:defRPr>
            </a:pPr>
            <a:r>
              <a:rPr lang="ko-KR" altLang="en-US" b="1">
                <a:latin typeface="굴림체" panose="020B0609000101010101" pitchFamily="49" charset="-127"/>
                <a:ea typeface="굴림체" panose="020B0609000101010101" pitchFamily="49" charset="-127"/>
              </a:rPr>
              <a:t>서울 경기 고객별 대출 현황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굴림체" panose="020B0609000101010101" pitchFamily="49" charset="-127"/>
              <a:ea typeface="굴림체" panose="020B0609000101010101" pitchFamily="49" charset="-127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기타작업!$E$18</c:f>
              <c:strCache>
                <c:ptCount val="1"/>
                <c:pt idx="0">
                  <c:v>대출금액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기타작업!$B$19:$B$25</c:f>
              <c:strCache>
                <c:ptCount val="7"/>
                <c:pt idx="0">
                  <c:v>박수빈</c:v>
                </c:pt>
                <c:pt idx="1">
                  <c:v>김윤재</c:v>
                </c:pt>
                <c:pt idx="2">
                  <c:v>한상규</c:v>
                </c:pt>
                <c:pt idx="3">
                  <c:v>박정근</c:v>
                </c:pt>
                <c:pt idx="4">
                  <c:v>조은호</c:v>
                </c:pt>
                <c:pt idx="5">
                  <c:v>장성환</c:v>
                </c:pt>
                <c:pt idx="6">
                  <c:v>김지혜</c:v>
                </c:pt>
              </c:strCache>
            </c:strRef>
          </c:cat>
          <c:val>
            <c:numRef>
              <c:f>기타작업!$E$19:$E$25</c:f>
              <c:numCache>
                <c:formatCode>_(* #,##0_);_(* \(#,##0\);_(* "-"_);_(@_)</c:formatCode>
                <c:ptCount val="7"/>
                <c:pt idx="0">
                  <c:v>5000000</c:v>
                </c:pt>
                <c:pt idx="1">
                  <c:v>15000000</c:v>
                </c:pt>
                <c:pt idx="2">
                  <c:v>8000000</c:v>
                </c:pt>
                <c:pt idx="3">
                  <c:v>2000000</c:v>
                </c:pt>
                <c:pt idx="4">
                  <c:v>12000000</c:v>
                </c:pt>
                <c:pt idx="5">
                  <c:v>2500000</c:v>
                </c:pt>
                <c:pt idx="6">
                  <c:v>20000000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00-4F8C-AFB2-C70E0CFA64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754640240"/>
        <c:axId val="1754629008"/>
      </c:barChart>
      <c:lineChart>
        <c:grouping val="standard"/>
        <c:varyColors val="0"/>
        <c:ser>
          <c:idx val="1"/>
          <c:order val="1"/>
          <c:tx>
            <c:strRef>
              <c:f>기타작업!$G$18</c:f>
              <c:strCache>
                <c:ptCount val="1"/>
                <c:pt idx="0">
                  <c:v>대출이자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E72-4473-A7BF-7AD7A1572B5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굴림체" panose="020B0609000101010101" pitchFamily="49" charset="-127"/>
                    <a:ea typeface="굴림체" panose="020B0609000101010101" pitchFamily="49" charset="-127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기타작업!$B$19:$B$25</c:f>
              <c:strCache>
                <c:ptCount val="7"/>
                <c:pt idx="0">
                  <c:v>박수빈</c:v>
                </c:pt>
                <c:pt idx="1">
                  <c:v>김윤재</c:v>
                </c:pt>
                <c:pt idx="2">
                  <c:v>한상규</c:v>
                </c:pt>
                <c:pt idx="3">
                  <c:v>박정근</c:v>
                </c:pt>
                <c:pt idx="4">
                  <c:v>조은호</c:v>
                </c:pt>
                <c:pt idx="5">
                  <c:v>장성환</c:v>
                </c:pt>
                <c:pt idx="6">
                  <c:v>김지혜</c:v>
                </c:pt>
              </c:strCache>
            </c:strRef>
          </c:cat>
          <c:val>
            <c:numRef>
              <c:f>기타작업!$G$19:$G$25</c:f>
              <c:numCache>
                <c:formatCode>_(* #,##0_);_(* \(#,##0\);_(* "-"_);_(@_)</c:formatCode>
                <c:ptCount val="7"/>
                <c:pt idx="0">
                  <c:v>375000</c:v>
                </c:pt>
                <c:pt idx="1">
                  <c:v>1200000</c:v>
                </c:pt>
                <c:pt idx="2">
                  <c:v>600000</c:v>
                </c:pt>
                <c:pt idx="3">
                  <c:v>144000</c:v>
                </c:pt>
                <c:pt idx="4">
                  <c:v>936000</c:v>
                </c:pt>
                <c:pt idx="5">
                  <c:v>180000</c:v>
                </c:pt>
                <c:pt idx="6">
                  <c:v>1700000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300-4F8C-AFB2-C70E0CFA64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9333903"/>
        <c:axId val="99350959"/>
      </c:lineChart>
      <c:catAx>
        <c:axId val="1754640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754629008"/>
        <c:crosses val="autoZero"/>
        <c:auto val="1"/>
        <c:lblAlgn val="ctr"/>
        <c:lblOffset val="100"/>
        <c:noMultiLvlLbl val="0"/>
      </c:catAx>
      <c:valAx>
        <c:axId val="1754629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eaVert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굴림" panose="020B0600000101010101" pitchFamily="50" charset="-127"/>
                    <a:ea typeface="굴림" panose="020B0600000101010101" pitchFamily="50" charset="-127"/>
                    <a:cs typeface="+mn-cs"/>
                  </a:defRPr>
                </a:pPr>
                <a:r>
                  <a:rPr lang="ko-KR" altLang="en-US" sz="1100" b="1">
                    <a:latin typeface="굴림" panose="020B0600000101010101" pitchFamily="50" charset="-127"/>
                    <a:ea typeface="굴림" panose="020B0600000101010101" pitchFamily="50" charset="-127"/>
                  </a:rPr>
                  <a:t>대출금액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eaVert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굴림" panose="020B0600000101010101" pitchFamily="50" charset="-127"/>
                  <a:ea typeface="굴림" panose="020B0600000101010101" pitchFamily="50" charset="-127"/>
                  <a:cs typeface="+mn-cs"/>
                </a:defRPr>
              </a:pPr>
              <a:endParaRPr lang="ko-KR"/>
            </a:p>
          </c:txPr>
        </c:title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754640240"/>
        <c:crosses val="autoZero"/>
        <c:crossBetween val="between"/>
      </c:valAx>
      <c:valAx>
        <c:axId val="99350959"/>
        <c:scaling>
          <c:orientation val="minMax"/>
        </c:scaling>
        <c:delete val="0"/>
        <c:axPos val="r"/>
        <c:title>
          <c:tx>
            <c:rich>
              <a:bodyPr rot="0" spcFirstLastPara="1" vertOverflow="ellipsis" vert="eaVert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굴림" panose="020B0600000101010101" pitchFamily="50" charset="-127"/>
                    <a:ea typeface="굴림" panose="020B0600000101010101" pitchFamily="50" charset="-127"/>
                    <a:cs typeface="+mn-cs"/>
                  </a:defRPr>
                </a:pPr>
                <a:r>
                  <a:rPr lang="ko-KR" altLang="en-US" sz="1100" b="1">
                    <a:latin typeface="굴림" panose="020B0600000101010101" pitchFamily="50" charset="-127"/>
                    <a:ea typeface="굴림" panose="020B0600000101010101" pitchFamily="50" charset="-127"/>
                  </a:rPr>
                  <a:t>대출이자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eaVert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굴림" panose="020B0600000101010101" pitchFamily="50" charset="-127"/>
                  <a:ea typeface="굴림" panose="020B0600000101010101" pitchFamily="50" charset="-127"/>
                  <a:cs typeface="+mn-cs"/>
                </a:defRPr>
              </a:pPr>
              <a:endParaRPr lang="ko-KR"/>
            </a:p>
          </c:txPr>
        </c:title>
        <c:numFmt formatCode="_(* #,##0_);_(* \(#,##0\);_(* &quot;-&quot;_);_(@_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9333903"/>
        <c:crosses val="max"/>
        <c:crossBetween val="between"/>
      </c:valAx>
      <c:catAx>
        <c:axId val="9933390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9350959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bg1"/>
        </a:solidFill>
        <a:ln>
          <a:solidFill>
            <a:schemeClr val="accent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1758" cy="6077148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7</xdr:col>
      <xdr:colOff>0</xdr:colOff>
      <xdr:row>46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11</xdr:row>
      <xdr:rowOff>0</xdr:rowOff>
    </xdr:from>
    <xdr:to>
      <xdr:col>3</xdr:col>
      <xdr:colOff>0</xdr:colOff>
      <xdr:row>15</xdr:row>
      <xdr:rowOff>0</xdr:rowOff>
    </xdr:to>
    <xdr:sp macro="[0]!최대값" textlink="">
      <xdr:nvSpPr>
        <xdr:cNvPr id="3" name="다이아몬드 2"/>
        <xdr:cNvSpPr/>
      </xdr:nvSpPr>
      <xdr:spPr>
        <a:xfrm>
          <a:off x="349250" y="2374900"/>
          <a:ext cx="1644650" cy="863600"/>
        </a:xfrm>
        <a:prstGeom prst="diamon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최대값</a:t>
          </a:r>
        </a:p>
      </xdr:txBody>
    </xdr:sp>
    <xdr:clientData/>
  </xdr:twoCellAnchor>
  <xdr:twoCellAnchor>
    <xdr:from>
      <xdr:col>4</xdr:col>
      <xdr:colOff>0</xdr:colOff>
      <xdr:row>11</xdr:row>
      <xdr:rowOff>0</xdr:rowOff>
    </xdr:from>
    <xdr:to>
      <xdr:col>5</xdr:col>
      <xdr:colOff>0</xdr:colOff>
      <xdr:row>15</xdr:row>
      <xdr:rowOff>0</xdr:rowOff>
    </xdr:to>
    <xdr:sp macro="[0]!서식" textlink="">
      <xdr:nvSpPr>
        <xdr:cNvPr id="4" name="정육면체 3"/>
        <xdr:cNvSpPr/>
      </xdr:nvSpPr>
      <xdr:spPr>
        <a:xfrm>
          <a:off x="2978150" y="2374900"/>
          <a:ext cx="984250" cy="863600"/>
        </a:xfrm>
        <a:prstGeom prst="cub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서식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3937.590481481478" createdVersion="6" refreshedVersion="6" minRefreshableVersion="3" recordCount="12">
  <cacheSource type="worksheet">
    <worksheetSource ref="B3:G15" sheet="분석작업-1"/>
  </cacheSource>
  <cacheFields count="6">
    <cacheField name="구분" numFmtId="0">
      <sharedItems count="4">
        <s v="SP-103"/>
        <s v="TS-213"/>
        <s v="PT-102"/>
        <s v="TS-214"/>
      </sharedItems>
    </cacheField>
    <cacheField name="업체명 " numFmtId="0">
      <sharedItems/>
    </cacheField>
    <cacheField name="판매일자" numFmtId="180">
      <sharedItems containsSemiMixedTypes="0" containsNonDate="0" containsDate="1" containsString="0" minDate="2021-02-08T00:00:00" maxDate="2021-10-04T00:00:00" count="11">
        <d v="2021-06-07T00:00:00"/>
        <d v="2021-09-12T00:00:00"/>
        <d v="2021-10-03T00:00:00"/>
        <d v="2021-05-06T00:00:00"/>
        <d v="2021-09-09T00:00:00"/>
        <d v="2021-03-06T00:00:00"/>
        <d v="2021-04-05T00:00:00"/>
        <d v="2021-05-07T00:00:00"/>
        <d v="2021-08-08T00:00:00"/>
        <d v="2021-08-09T00:00:00"/>
        <d v="2021-02-08T00:00:00"/>
      </sharedItems>
      <fieldGroup base="2">
        <rangePr groupBy="quarters" startDate="2021-02-08T00:00:00" endDate="2021-10-04T00:00:00"/>
        <groupItems count="6">
          <s v="&lt;2021-02-08"/>
          <s v="1사분기"/>
          <s v="2사분기"/>
          <s v="3사분기"/>
          <s v="4사분기"/>
          <s v="&gt;2021-10-04"/>
        </groupItems>
      </fieldGroup>
    </cacheField>
    <cacheField name="단가 " numFmtId="41">
      <sharedItems containsSemiMixedTypes="0" containsString="0" containsNumber="1" containsInteger="1" minValue="50" maxValue="150"/>
    </cacheField>
    <cacheField name="수량" numFmtId="41">
      <sharedItems containsSemiMixedTypes="0" containsString="0" containsNumber="1" containsInteger="1" minValue="65" maxValue="950"/>
    </cacheField>
    <cacheField name="금액 " numFmtId="41">
      <sharedItems containsSemiMixedTypes="0" containsString="0" containsNumber="1" containsInteger="1" minValue="4550" maxValue="1425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s v="우진상사"/>
    <x v="0"/>
    <n v="70"/>
    <n v="65"/>
    <n v="4550"/>
  </r>
  <r>
    <x v="1"/>
    <s v="분당실업"/>
    <x v="1"/>
    <n v="85"/>
    <n v="120"/>
    <n v="10200"/>
  </r>
  <r>
    <x v="1"/>
    <s v="수진상사"/>
    <x v="2"/>
    <n v="90"/>
    <n v="150"/>
    <n v="13500"/>
  </r>
  <r>
    <x v="0"/>
    <s v="상신상사"/>
    <x v="3"/>
    <n v="50"/>
    <n v="300"/>
    <n v="15000"/>
  </r>
  <r>
    <x v="1"/>
    <s v="서초상사"/>
    <x v="4"/>
    <n v="100"/>
    <n v="150"/>
    <n v="15000"/>
  </r>
  <r>
    <x v="2"/>
    <s v="광명실업"/>
    <x v="5"/>
    <n v="102"/>
    <n v="150"/>
    <n v="15300"/>
  </r>
  <r>
    <x v="2"/>
    <s v="일진상사"/>
    <x v="6"/>
    <n v="105"/>
    <n v="155"/>
    <n v="16275"/>
  </r>
  <r>
    <x v="0"/>
    <s v="삼인상사"/>
    <x v="0"/>
    <n v="100"/>
    <n v="200"/>
    <n v="20000"/>
  </r>
  <r>
    <x v="0"/>
    <s v="신옥실업"/>
    <x v="7"/>
    <n v="60"/>
    <n v="450"/>
    <n v="27000"/>
  </r>
  <r>
    <x v="0"/>
    <s v="제일실업"/>
    <x v="8"/>
    <n v="90"/>
    <n v="800"/>
    <n v="72000"/>
  </r>
  <r>
    <x v="1"/>
    <s v="영광상사"/>
    <x v="9"/>
    <n v="150"/>
    <n v="950"/>
    <n v="142500"/>
  </r>
  <r>
    <x v="3"/>
    <s v="영진실업"/>
    <x v="10"/>
    <n v="50"/>
    <n v="150"/>
    <n v="75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" cacheId="0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compact="0" outline="1" outlineData="1" compactData="0" multipleFieldFilters="0" chartFormat="4">
  <location ref="B20:G26" firstHeaderRow="1" firstDataRow="2" firstDataCol="1"/>
  <pivotFields count="6">
    <pivotField axis="axisCol" compact="0" showAll="0">
      <items count="5">
        <item x="2"/>
        <item x="0"/>
        <item x="1"/>
        <item x="3"/>
        <item t="default"/>
      </items>
    </pivotField>
    <pivotField compact="0" showAll="0"/>
    <pivotField axis="axisRow" compact="0" numFmtId="180" showAll="0">
      <items count="7">
        <item x="0"/>
        <item x="1"/>
        <item x="2"/>
        <item x="3"/>
        <item x="4"/>
        <item x="5"/>
        <item t="default"/>
      </items>
    </pivotField>
    <pivotField compact="0" numFmtId="41" showAll="0"/>
    <pivotField compact="0" numFmtId="41" showAll="0"/>
    <pivotField dataField="1" compact="0" numFmtId="41" showAll="0"/>
  </pivotFields>
  <rowFields count="1">
    <field x="2"/>
  </rowFields>
  <rowItems count="5">
    <i>
      <x v="1"/>
    </i>
    <i>
      <x v="2"/>
    </i>
    <i>
      <x v="3"/>
    </i>
    <i>
      <x v="4"/>
    </i>
    <i t="grand">
      <x/>
    </i>
  </rowItems>
  <colFields count="1">
    <field x="0"/>
  </colFields>
  <colItems count="5">
    <i>
      <x/>
    </i>
    <i>
      <x v="1"/>
    </i>
    <i>
      <x v="2"/>
    </i>
    <i>
      <x v="3"/>
    </i>
    <i t="grand">
      <x/>
    </i>
  </colItems>
  <dataFields count="1">
    <dataField name="합계 : 금액 " fld="5" baseField="0" baseItem="0"/>
  </dataFields>
  <chartFormats count="4">
    <chartFormat chart="3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3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3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3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/>
  </sheetViews>
  <sheetFormatPr defaultRowHeight="17"/>
  <cols>
    <col min="2" max="2" width="29.1640625" bestFit="1" customWidth="1"/>
    <col min="3" max="3" width="16.75" bestFit="1" customWidth="1"/>
    <col min="4" max="4" width="19.6640625" bestFit="1" customWidth="1"/>
    <col min="6" max="6" width="10.75" bestFit="1" customWidth="1"/>
  </cols>
  <sheetData>
    <row r="1" spans="1:8">
      <c r="A1" s="1" t="s">
        <v>0</v>
      </c>
    </row>
    <row r="3" spans="1:8">
      <c r="A3" s="1" t="s">
        <v>241</v>
      </c>
      <c r="B3" s="1" t="s">
        <v>242</v>
      </c>
      <c r="C3" s="1" t="s">
        <v>243</v>
      </c>
      <c r="D3" s="1" t="s">
        <v>244</v>
      </c>
      <c r="E3" s="1" t="s">
        <v>245</v>
      </c>
      <c r="F3" s="1" t="s">
        <v>246</v>
      </c>
      <c r="G3" s="1" t="s">
        <v>247</v>
      </c>
      <c r="H3" s="1"/>
    </row>
    <row r="4" spans="1:8">
      <c r="A4" s="1" t="s">
        <v>248</v>
      </c>
      <c r="B4" s="1" t="s">
        <v>249</v>
      </c>
      <c r="C4" s="1" t="s">
        <v>250</v>
      </c>
      <c r="D4" s="1" t="s">
        <v>251</v>
      </c>
      <c r="E4" s="1">
        <v>2010</v>
      </c>
      <c r="F4" s="55">
        <v>40456</v>
      </c>
      <c r="G4" s="1">
        <v>13000</v>
      </c>
      <c r="H4" s="1"/>
    </row>
    <row r="5" spans="1:8">
      <c r="A5" s="1" t="s">
        <v>252</v>
      </c>
      <c r="B5" s="1" t="s">
        <v>253</v>
      </c>
      <c r="C5" s="1" t="s">
        <v>254</v>
      </c>
      <c r="D5" s="1" t="s">
        <v>255</v>
      </c>
      <c r="E5" s="1">
        <v>2009</v>
      </c>
      <c r="F5" s="55">
        <v>40521</v>
      </c>
      <c r="G5" s="1">
        <v>11460</v>
      </c>
      <c r="H5" s="1"/>
    </row>
    <row r="6" spans="1:8">
      <c r="A6" s="1" t="s">
        <v>256</v>
      </c>
      <c r="B6" s="1" t="s">
        <v>257</v>
      </c>
      <c r="C6" s="1" t="s">
        <v>258</v>
      </c>
      <c r="D6" s="1" t="s">
        <v>259</v>
      </c>
      <c r="E6" s="1">
        <v>2005</v>
      </c>
      <c r="F6" s="55">
        <v>39539</v>
      </c>
      <c r="G6" s="1">
        <v>9000</v>
      </c>
      <c r="H6" s="1"/>
    </row>
    <row r="7" spans="1:8">
      <c r="A7" s="1" t="s">
        <v>260</v>
      </c>
      <c r="B7" s="1" t="s">
        <v>261</v>
      </c>
      <c r="C7" s="1" t="s">
        <v>262</v>
      </c>
      <c r="D7" s="1" t="s">
        <v>263</v>
      </c>
      <c r="E7" s="1">
        <v>2003</v>
      </c>
      <c r="F7" s="55">
        <v>39894</v>
      </c>
      <c r="G7" s="1">
        <v>10000</v>
      </c>
      <c r="H7" s="1"/>
    </row>
    <row r="8" spans="1:8">
      <c r="A8" s="1" t="s">
        <v>264</v>
      </c>
      <c r="B8" s="1" t="s">
        <v>265</v>
      </c>
      <c r="C8" s="1" t="s">
        <v>266</v>
      </c>
      <c r="D8" s="1" t="s">
        <v>267</v>
      </c>
      <c r="E8" s="1">
        <v>2005</v>
      </c>
      <c r="F8" s="55">
        <v>40290</v>
      </c>
      <c r="G8" s="1">
        <v>12000</v>
      </c>
      <c r="H8" s="1"/>
    </row>
    <row r="9" spans="1:8">
      <c r="A9" s="1" t="s">
        <v>268</v>
      </c>
      <c r="B9" s="1" t="s">
        <v>269</v>
      </c>
      <c r="C9" s="1" t="s">
        <v>270</v>
      </c>
      <c r="D9" s="1" t="s">
        <v>271</v>
      </c>
      <c r="E9" s="1">
        <v>2005</v>
      </c>
      <c r="F9" s="55">
        <v>40616</v>
      </c>
      <c r="G9" s="1">
        <v>13500</v>
      </c>
      <c r="H9" s="1"/>
    </row>
    <row r="10" spans="1:8">
      <c r="A10" s="1" t="s">
        <v>272</v>
      </c>
      <c r="B10" s="1" t="s">
        <v>273</v>
      </c>
      <c r="C10" s="1" t="s">
        <v>274</v>
      </c>
      <c r="D10" s="1" t="s">
        <v>275</v>
      </c>
      <c r="E10" s="1">
        <v>2006</v>
      </c>
      <c r="F10" s="55">
        <v>39877</v>
      </c>
      <c r="G10" s="1">
        <v>18000</v>
      </c>
      <c r="H10" s="1"/>
    </row>
    <row r="11" spans="1:8">
      <c r="A11" s="1" t="s">
        <v>276</v>
      </c>
      <c r="B11" s="1" t="s">
        <v>277</v>
      </c>
      <c r="C11" s="1" t="s">
        <v>278</v>
      </c>
      <c r="D11" s="1" t="s">
        <v>279</v>
      </c>
      <c r="E11" s="1">
        <v>2000</v>
      </c>
      <c r="F11" s="55">
        <v>39099</v>
      </c>
      <c r="G11" s="1">
        <v>17000</v>
      </c>
      <c r="H11" s="1"/>
    </row>
    <row r="12" spans="1:8">
      <c r="A12" s="1" t="s">
        <v>280</v>
      </c>
      <c r="B12" s="1" t="s">
        <v>281</v>
      </c>
      <c r="C12" s="1" t="s">
        <v>282</v>
      </c>
      <c r="D12" s="1" t="s">
        <v>283</v>
      </c>
      <c r="E12" s="1">
        <v>2009</v>
      </c>
      <c r="F12" s="55">
        <v>40607</v>
      </c>
      <c r="G12" s="1">
        <v>11160</v>
      </c>
      <c r="H12" s="1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sqref="A1:G1"/>
    </sheetView>
  </sheetViews>
  <sheetFormatPr defaultRowHeight="17"/>
  <cols>
    <col min="1" max="1" width="19.58203125" customWidth="1"/>
    <col min="2" max="2" width="18.4140625" bestFit="1" customWidth="1"/>
    <col min="4" max="4" width="9.25" customWidth="1"/>
    <col min="6" max="6" width="9.75" customWidth="1"/>
    <col min="7" max="7" width="15.4140625" customWidth="1"/>
    <col min="8" max="8" width="10.4140625" bestFit="1" customWidth="1"/>
  </cols>
  <sheetData>
    <row r="1" spans="1:11" ht="21">
      <c r="A1" s="73" t="s">
        <v>1</v>
      </c>
      <c r="B1" s="73"/>
      <c r="C1" s="73"/>
      <c r="D1" s="73"/>
      <c r="E1" s="73"/>
      <c r="F1" s="73"/>
      <c r="G1" s="73"/>
      <c r="H1" s="2"/>
      <c r="I1" s="2"/>
      <c r="J1" s="2"/>
      <c r="K1" s="2"/>
    </row>
    <row r="2" spans="1:11">
      <c r="A2" s="3"/>
      <c r="B2" s="3"/>
      <c r="C2" s="3"/>
      <c r="D2" s="3"/>
      <c r="E2" s="3"/>
      <c r="F2" s="64">
        <v>44540</v>
      </c>
      <c r="G2" s="64"/>
      <c r="H2" s="2"/>
      <c r="I2" s="2"/>
      <c r="J2" s="2"/>
      <c r="K2" s="2"/>
    </row>
    <row r="3" spans="1:11">
      <c r="A3" s="6" t="s">
        <v>9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2"/>
      <c r="J3" s="2"/>
      <c r="K3" s="2"/>
    </row>
    <row r="4" spans="1:11">
      <c r="A4" s="6" t="s">
        <v>12</v>
      </c>
      <c r="B4" s="6" t="s">
        <v>42</v>
      </c>
      <c r="C4" s="6" t="s">
        <v>10</v>
      </c>
      <c r="D4" s="7">
        <v>18000</v>
      </c>
      <c r="E4" s="7">
        <v>0.3</v>
      </c>
      <c r="F4" s="6">
        <v>50</v>
      </c>
      <c r="G4" s="6">
        <f>D4*E4*F4</f>
        <v>270000</v>
      </c>
      <c r="H4" s="6" t="s">
        <v>11</v>
      </c>
      <c r="I4" s="2"/>
      <c r="J4" s="2"/>
      <c r="K4" s="2"/>
    </row>
    <row r="5" spans="1:11">
      <c r="A5" s="6" t="s">
        <v>16</v>
      </c>
      <c r="B5" s="6" t="s">
        <v>13</v>
      </c>
      <c r="C5" s="6" t="s">
        <v>14</v>
      </c>
      <c r="D5" s="7">
        <v>22000</v>
      </c>
      <c r="E5" s="7">
        <v>0.2</v>
      </c>
      <c r="F5" s="6">
        <v>35</v>
      </c>
      <c r="G5" s="6">
        <f t="shared" ref="G5:G11" si="0">D5*E5*F5</f>
        <v>154000</v>
      </c>
      <c r="H5" s="6" t="s">
        <v>15</v>
      </c>
      <c r="I5" s="2"/>
      <c r="J5" s="2"/>
      <c r="K5" s="2"/>
    </row>
    <row r="6" spans="1:11">
      <c r="A6" s="6" t="s">
        <v>19</v>
      </c>
      <c r="B6" s="6" t="s">
        <v>41</v>
      </c>
      <c r="C6" s="6" t="s">
        <v>17</v>
      </c>
      <c r="D6" s="7">
        <v>21000</v>
      </c>
      <c r="E6" s="7">
        <v>0.15</v>
      </c>
      <c r="F6" s="6">
        <v>15</v>
      </c>
      <c r="G6" s="6">
        <f t="shared" si="0"/>
        <v>47250</v>
      </c>
      <c r="H6" s="6" t="s">
        <v>18</v>
      </c>
      <c r="I6" s="2"/>
      <c r="J6" s="2"/>
      <c r="K6" s="2"/>
    </row>
    <row r="7" spans="1:11">
      <c r="A7" s="6" t="s">
        <v>23</v>
      </c>
      <c r="B7" s="6" t="s">
        <v>20</v>
      </c>
      <c r="C7" s="6" t="s">
        <v>21</v>
      </c>
      <c r="D7" s="7">
        <v>23000</v>
      </c>
      <c r="E7" s="7">
        <v>0.25</v>
      </c>
      <c r="F7" s="6">
        <v>25</v>
      </c>
      <c r="G7" s="6">
        <f t="shared" si="0"/>
        <v>143750</v>
      </c>
      <c r="H7" s="6" t="s">
        <v>22</v>
      </c>
      <c r="I7" s="2"/>
      <c r="J7" s="2"/>
      <c r="K7" s="2"/>
    </row>
    <row r="8" spans="1:11">
      <c r="A8" s="6" t="s">
        <v>27</v>
      </c>
      <c r="B8" s="6" t="s">
        <v>24</v>
      </c>
      <c r="C8" s="6" t="s">
        <v>25</v>
      </c>
      <c r="D8" s="7">
        <v>25000</v>
      </c>
      <c r="E8" s="7">
        <v>0.3</v>
      </c>
      <c r="F8" s="6">
        <v>20</v>
      </c>
      <c r="G8" s="6">
        <f t="shared" si="0"/>
        <v>150000</v>
      </c>
      <c r="H8" s="6" t="s">
        <v>26</v>
      </c>
      <c r="I8" s="2"/>
      <c r="J8" s="2"/>
      <c r="K8" s="2"/>
    </row>
    <row r="9" spans="1:11">
      <c r="A9" s="6" t="s">
        <v>31</v>
      </c>
      <c r="B9" s="6" t="s">
        <v>28</v>
      </c>
      <c r="C9" s="6" t="s">
        <v>29</v>
      </c>
      <c r="D9" s="7">
        <v>15000</v>
      </c>
      <c r="E9" s="7">
        <v>0.2</v>
      </c>
      <c r="F9" s="6">
        <v>10</v>
      </c>
      <c r="G9" s="6">
        <f t="shared" si="0"/>
        <v>30000</v>
      </c>
      <c r="H9" s="6" t="s">
        <v>30</v>
      </c>
      <c r="I9" s="2"/>
      <c r="J9" s="2"/>
      <c r="K9" s="2"/>
    </row>
    <row r="10" spans="1:11">
      <c r="A10" s="6" t="s">
        <v>34</v>
      </c>
      <c r="B10" s="6" t="s">
        <v>40</v>
      </c>
      <c r="C10" s="6" t="s">
        <v>32</v>
      </c>
      <c r="D10" s="7">
        <v>16000</v>
      </c>
      <c r="E10" s="7">
        <v>0.15</v>
      </c>
      <c r="F10" s="6">
        <v>5</v>
      </c>
      <c r="G10" s="6">
        <f t="shared" si="0"/>
        <v>12000</v>
      </c>
      <c r="H10" s="6" t="s">
        <v>33</v>
      </c>
      <c r="I10" s="2"/>
      <c r="J10" s="2"/>
      <c r="K10" s="2"/>
    </row>
    <row r="11" spans="1:11">
      <c r="A11" s="6" t="s">
        <v>38</v>
      </c>
      <c r="B11" s="6" t="s">
        <v>35</v>
      </c>
      <c r="C11" s="6" t="s">
        <v>36</v>
      </c>
      <c r="D11" s="7">
        <v>17000</v>
      </c>
      <c r="E11" s="7">
        <v>0.3</v>
      </c>
      <c r="F11" s="6">
        <v>12</v>
      </c>
      <c r="G11" s="6">
        <f t="shared" si="0"/>
        <v>61200</v>
      </c>
      <c r="H11" s="6" t="s">
        <v>37</v>
      </c>
      <c r="I11" s="2"/>
      <c r="J11" s="2"/>
      <c r="K11" s="2"/>
    </row>
    <row r="12" spans="1:11">
      <c r="A12" s="2"/>
      <c r="B12" s="2"/>
      <c r="C12" s="5"/>
      <c r="D12" s="2"/>
      <c r="E12" s="4"/>
      <c r="F12" s="2"/>
      <c r="G12" s="5"/>
      <c r="H12" s="2"/>
      <c r="I12" s="2"/>
      <c r="J12" s="2"/>
      <c r="K12" s="2"/>
    </row>
    <row r="13" spans="1:11">
      <c r="A13" s="6" t="s">
        <v>39</v>
      </c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>
      <c r="A14" s="7">
        <v>12600</v>
      </c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>
      <c r="A15" s="7">
        <v>17600</v>
      </c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>
      <c r="A16" s="7">
        <v>15750</v>
      </c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>
      <c r="A17" s="7">
        <v>14950</v>
      </c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>
      <c r="A18" s="7">
        <v>17500</v>
      </c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>
      <c r="A19" s="7">
        <v>12000</v>
      </c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>
      <c r="A20" s="7">
        <v>13600</v>
      </c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>
      <c r="A21" s="7">
        <v>11900</v>
      </c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</sheetData>
  <mergeCells count="2">
    <mergeCell ref="F2:G2"/>
    <mergeCell ref="A1:G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opLeftCell="A16" workbookViewId="0"/>
  </sheetViews>
  <sheetFormatPr defaultRowHeight="17"/>
  <cols>
    <col min="1" max="1" width="10.4140625" bestFit="1" customWidth="1"/>
    <col min="4" max="8" width="11.08203125" customWidth="1"/>
  </cols>
  <sheetData>
    <row r="1" spans="1:8" ht="26">
      <c r="A1" s="65" t="s">
        <v>43</v>
      </c>
      <c r="B1" s="65"/>
      <c r="C1" s="65"/>
      <c r="D1" s="65"/>
      <c r="E1" s="65"/>
      <c r="F1" s="65"/>
      <c r="G1" s="65"/>
      <c r="H1" s="65"/>
    </row>
    <row r="2" spans="1:8">
      <c r="A2" s="8"/>
      <c r="B2" s="8"/>
      <c r="C2" s="8"/>
      <c r="D2" s="8"/>
      <c r="E2" s="8"/>
      <c r="F2" s="8"/>
      <c r="G2" s="2"/>
      <c r="H2" s="2"/>
    </row>
    <row r="3" spans="1:8">
      <c r="A3" s="9" t="s">
        <v>44</v>
      </c>
      <c r="B3" s="9" t="s">
        <v>45</v>
      </c>
      <c r="C3" s="9" t="s">
        <v>46</v>
      </c>
      <c r="D3" s="9" t="s">
        <v>47</v>
      </c>
      <c r="E3" s="9" t="s">
        <v>48</v>
      </c>
      <c r="F3" s="9" t="s">
        <v>49</v>
      </c>
      <c r="G3" s="9" t="s">
        <v>50</v>
      </c>
      <c r="H3" s="9" t="s">
        <v>51</v>
      </c>
    </row>
    <row r="4" spans="1:8">
      <c r="A4" s="9" t="s">
        <v>52</v>
      </c>
      <c r="B4" s="9" t="s">
        <v>53</v>
      </c>
      <c r="C4" s="10">
        <v>45</v>
      </c>
      <c r="D4" s="11">
        <v>88</v>
      </c>
      <c r="E4" s="11">
        <v>68</v>
      </c>
      <c r="F4" s="11">
        <v>90</v>
      </c>
      <c r="G4" s="11">
        <v>80</v>
      </c>
      <c r="H4" s="12">
        <f t="shared" ref="H4:H14" si="0">AVERAGE(D4:G4)</f>
        <v>81.5</v>
      </c>
    </row>
    <row r="5" spans="1:8">
      <c r="A5" s="9" t="s">
        <v>54</v>
      </c>
      <c r="B5" s="9" t="s">
        <v>55</v>
      </c>
      <c r="C5" s="10">
        <v>34</v>
      </c>
      <c r="D5" s="11">
        <v>100</v>
      </c>
      <c r="E5" s="11">
        <v>80</v>
      </c>
      <c r="F5" s="11">
        <v>100</v>
      </c>
      <c r="G5" s="11">
        <v>100</v>
      </c>
      <c r="H5" s="12">
        <f t="shared" si="0"/>
        <v>95</v>
      </c>
    </row>
    <row r="6" spans="1:8">
      <c r="A6" s="9" t="s">
        <v>56</v>
      </c>
      <c r="B6" s="9" t="s">
        <v>57</v>
      </c>
      <c r="C6" s="10">
        <v>54</v>
      </c>
      <c r="D6" s="11">
        <v>82</v>
      </c>
      <c r="E6" s="11">
        <v>62</v>
      </c>
      <c r="F6" s="11">
        <v>64</v>
      </c>
      <c r="G6" s="11">
        <v>52</v>
      </c>
      <c r="H6" s="12">
        <f t="shared" si="0"/>
        <v>65</v>
      </c>
    </row>
    <row r="7" spans="1:8">
      <c r="A7" s="9" t="s">
        <v>58</v>
      </c>
      <c r="B7" s="9" t="s">
        <v>59</v>
      </c>
      <c r="C7" s="10">
        <v>54</v>
      </c>
      <c r="D7" s="11">
        <v>76</v>
      </c>
      <c r="E7" s="11">
        <v>56</v>
      </c>
      <c r="F7" s="11">
        <v>52</v>
      </c>
      <c r="G7" s="11">
        <v>36</v>
      </c>
      <c r="H7" s="12">
        <f t="shared" si="0"/>
        <v>55</v>
      </c>
    </row>
    <row r="8" spans="1:8">
      <c r="A8" s="9" t="s">
        <v>60</v>
      </c>
      <c r="B8" s="9" t="s">
        <v>61</v>
      </c>
      <c r="C8" s="10">
        <v>28</v>
      </c>
      <c r="D8" s="11">
        <v>94</v>
      </c>
      <c r="E8" s="11">
        <v>74</v>
      </c>
      <c r="F8" s="11">
        <v>88</v>
      </c>
      <c r="G8" s="11">
        <v>84</v>
      </c>
      <c r="H8" s="12">
        <f t="shared" si="0"/>
        <v>85</v>
      </c>
    </row>
    <row r="9" spans="1:8">
      <c r="A9" s="9" t="s">
        <v>56</v>
      </c>
      <c r="B9" s="13" t="s">
        <v>62</v>
      </c>
      <c r="C9" s="10">
        <v>35</v>
      </c>
      <c r="D9" s="11">
        <v>70</v>
      </c>
      <c r="E9" s="11">
        <v>50</v>
      </c>
      <c r="F9" s="11">
        <v>40</v>
      </c>
      <c r="G9" s="11">
        <v>89</v>
      </c>
      <c r="H9" s="12">
        <f t="shared" si="0"/>
        <v>62.25</v>
      </c>
    </row>
    <row r="10" spans="1:8">
      <c r="A10" s="9" t="s">
        <v>60</v>
      </c>
      <c r="B10" s="13" t="s">
        <v>63</v>
      </c>
      <c r="C10" s="10">
        <v>36</v>
      </c>
      <c r="D10" s="11">
        <v>94</v>
      </c>
      <c r="E10" s="11">
        <v>74</v>
      </c>
      <c r="F10" s="11">
        <v>88</v>
      </c>
      <c r="G10" s="11">
        <v>84</v>
      </c>
      <c r="H10" s="12">
        <f t="shared" si="0"/>
        <v>85</v>
      </c>
    </row>
    <row r="11" spans="1:8">
      <c r="A11" s="9" t="s">
        <v>64</v>
      </c>
      <c r="B11" s="13" t="s">
        <v>65</v>
      </c>
      <c r="C11" s="10">
        <v>32</v>
      </c>
      <c r="D11" s="11">
        <v>88</v>
      </c>
      <c r="E11" s="11">
        <v>68</v>
      </c>
      <c r="F11" s="11">
        <v>76</v>
      </c>
      <c r="G11" s="11">
        <v>68</v>
      </c>
      <c r="H11" s="12">
        <f t="shared" si="0"/>
        <v>75</v>
      </c>
    </row>
    <row r="12" spans="1:8">
      <c r="A12" s="9" t="s">
        <v>66</v>
      </c>
      <c r="B12" s="13" t="s">
        <v>67</v>
      </c>
      <c r="C12" s="10">
        <v>26</v>
      </c>
      <c r="D12" s="11">
        <v>76</v>
      </c>
      <c r="E12" s="11">
        <v>56</v>
      </c>
      <c r="F12" s="11">
        <v>52</v>
      </c>
      <c r="G12" s="11">
        <v>36</v>
      </c>
      <c r="H12" s="12">
        <f t="shared" si="0"/>
        <v>55</v>
      </c>
    </row>
    <row r="13" spans="1:8">
      <c r="A13" s="9" t="s">
        <v>64</v>
      </c>
      <c r="B13" s="13" t="s">
        <v>68</v>
      </c>
      <c r="C13" s="10">
        <v>43</v>
      </c>
      <c r="D13" s="11">
        <v>94</v>
      </c>
      <c r="E13" s="11">
        <v>74</v>
      </c>
      <c r="F13" s="11">
        <v>88</v>
      </c>
      <c r="G13" s="11">
        <v>84</v>
      </c>
      <c r="H13" s="12">
        <f t="shared" si="0"/>
        <v>85</v>
      </c>
    </row>
    <row r="14" spans="1:8">
      <c r="A14" s="9" t="s">
        <v>56</v>
      </c>
      <c r="B14" s="13" t="s">
        <v>69</v>
      </c>
      <c r="C14" s="10">
        <v>37</v>
      </c>
      <c r="D14" s="11">
        <v>64</v>
      </c>
      <c r="E14" s="11">
        <v>75</v>
      </c>
      <c r="F14" s="11">
        <v>65</v>
      </c>
      <c r="G14" s="11">
        <v>87</v>
      </c>
      <c r="H14" s="12">
        <f t="shared" si="0"/>
        <v>72.75</v>
      </c>
    </row>
    <row r="17" spans="1:8">
      <c r="A17" s="9" t="s">
        <v>44</v>
      </c>
      <c r="B17" s="9" t="s">
        <v>51</v>
      </c>
      <c r="C17" s="9" t="s">
        <v>51</v>
      </c>
    </row>
    <row r="18" spans="1:8">
      <c r="A18" s="9" t="s">
        <v>52</v>
      </c>
      <c r="B18" s="25" t="s">
        <v>284</v>
      </c>
      <c r="C18" t="s">
        <v>285</v>
      </c>
    </row>
    <row r="21" spans="1:8">
      <c r="A21" s="9" t="s">
        <v>44</v>
      </c>
      <c r="B21" s="9" t="s">
        <v>45</v>
      </c>
      <c r="C21" s="9" t="s">
        <v>46</v>
      </c>
      <c r="D21" s="9" t="s">
        <v>47</v>
      </c>
      <c r="E21" s="9" t="s">
        <v>48</v>
      </c>
      <c r="F21" s="9" t="s">
        <v>49</v>
      </c>
      <c r="G21" s="9" t="s">
        <v>50</v>
      </c>
      <c r="H21" s="9" t="s">
        <v>51</v>
      </c>
    </row>
    <row r="22" spans="1:8">
      <c r="A22" s="9" t="s">
        <v>52</v>
      </c>
      <c r="B22" s="9" t="s">
        <v>53</v>
      </c>
      <c r="C22" s="10">
        <v>45</v>
      </c>
      <c r="D22" s="11">
        <v>88</v>
      </c>
      <c r="E22" s="11">
        <v>68</v>
      </c>
      <c r="F22" s="11">
        <v>90</v>
      </c>
      <c r="G22" s="11">
        <v>80</v>
      </c>
      <c r="H22" s="12">
        <v>81.5</v>
      </c>
    </row>
    <row r="23" spans="1:8">
      <c r="A23" s="9" t="s">
        <v>60</v>
      </c>
      <c r="B23" s="9" t="s">
        <v>61</v>
      </c>
      <c r="C23" s="10">
        <v>28</v>
      </c>
      <c r="D23" s="11">
        <v>94</v>
      </c>
      <c r="E23" s="11">
        <v>74</v>
      </c>
      <c r="F23" s="11">
        <v>88</v>
      </c>
      <c r="G23" s="11">
        <v>84</v>
      </c>
      <c r="H23" s="12">
        <v>85</v>
      </c>
    </row>
    <row r="24" spans="1:8">
      <c r="A24" s="9" t="s">
        <v>60</v>
      </c>
      <c r="B24" s="54" t="s">
        <v>63</v>
      </c>
      <c r="C24" s="10">
        <v>36</v>
      </c>
      <c r="D24" s="11">
        <v>94</v>
      </c>
      <c r="E24" s="11">
        <v>74</v>
      </c>
      <c r="F24" s="11">
        <v>88</v>
      </c>
      <c r="G24" s="11">
        <v>84</v>
      </c>
      <c r="H24" s="12">
        <v>85</v>
      </c>
    </row>
  </sheetData>
  <mergeCells count="1">
    <mergeCell ref="A1:H1"/>
  </mergeCells>
  <phoneticPr fontId="1" type="noConversion"/>
  <pageMargins left="0.7" right="0.7" top="0.75" bottom="0.75" header="0.3" footer="0.3"/>
  <ignoredErrors>
    <ignoredError sqref="H4:H14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J30" sqref="J30"/>
    </sheetView>
  </sheetViews>
  <sheetFormatPr defaultRowHeight="17"/>
  <cols>
    <col min="1" max="1" width="12.5" customWidth="1"/>
    <col min="3" max="3" width="9.6640625" customWidth="1"/>
    <col min="4" max="4" width="10.6640625" customWidth="1"/>
    <col min="6" max="6" width="12.4140625" customWidth="1"/>
    <col min="7" max="7" width="14.1640625" customWidth="1"/>
    <col min="8" max="8" width="14.33203125" customWidth="1"/>
    <col min="9" max="9" width="21.33203125" bestFit="1" customWidth="1"/>
    <col min="10" max="10" width="13.08203125" customWidth="1"/>
  </cols>
  <sheetData>
    <row r="1" spans="1:9">
      <c r="A1" s="14" t="s">
        <v>70</v>
      </c>
      <c r="B1" s="15" t="s">
        <v>71</v>
      </c>
      <c r="C1" s="15"/>
      <c r="D1" s="15"/>
      <c r="E1" s="15"/>
      <c r="F1" s="16" t="s">
        <v>72</v>
      </c>
      <c r="G1" s="16"/>
      <c r="H1" s="16"/>
      <c r="I1" s="16"/>
    </row>
    <row r="2" spans="1:9">
      <c r="A2" s="17" t="s">
        <v>73</v>
      </c>
      <c r="B2" s="17" t="s">
        <v>74</v>
      </c>
      <c r="C2" s="17" t="s">
        <v>75</v>
      </c>
      <c r="D2" s="36" t="s">
        <v>76</v>
      </c>
      <c r="E2" s="15"/>
      <c r="F2" s="9" t="s">
        <v>77</v>
      </c>
      <c r="G2" s="9" t="s">
        <v>78</v>
      </c>
      <c r="H2" s="9" t="s">
        <v>79</v>
      </c>
      <c r="I2" s="35" t="s">
        <v>80</v>
      </c>
    </row>
    <row r="3" spans="1:9">
      <c r="A3" s="17" t="s">
        <v>81</v>
      </c>
      <c r="B3" s="17" t="s">
        <v>82</v>
      </c>
      <c r="C3" s="18">
        <v>50</v>
      </c>
      <c r="D3" s="56" t="str">
        <f>IF(C3&gt;=AVERAGE($C$3:$C$9),"실적우수","부진")</f>
        <v>부진</v>
      </c>
      <c r="E3" s="15"/>
      <c r="F3" s="19">
        <v>1</v>
      </c>
      <c r="G3" s="9" t="s">
        <v>83</v>
      </c>
      <c r="H3" s="9" t="s">
        <v>84</v>
      </c>
      <c r="I3" s="57" t="str">
        <f>UPPER(G3)&amp;"("&amp;PROPER(H3)&amp;")"</f>
        <v>GEORGIA(Tbilisi)</v>
      </c>
    </row>
    <row r="4" spans="1:9">
      <c r="A4" s="17" t="s">
        <v>85</v>
      </c>
      <c r="B4" s="17" t="s">
        <v>86</v>
      </c>
      <c r="C4" s="18">
        <v>90</v>
      </c>
      <c r="D4" s="56" t="str">
        <f t="shared" ref="D4:D9" si="0">IF(C4&gt;=AVERAGE($C$3:$C$9),"실적우수","부진")</f>
        <v>실적우수</v>
      </c>
      <c r="E4" s="15"/>
      <c r="F4" s="19">
        <v>2</v>
      </c>
      <c r="G4" s="9" t="s">
        <v>87</v>
      </c>
      <c r="H4" s="9" t="s">
        <v>88</v>
      </c>
      <c r="I4" s="57" t="str">
        <f t="shared" ref="I4:I8" si="1">UPPER(G4)&amp;"("&amp;PROPER(H4)&amp;")"</f>
        <v>NEPAL(Kathmandu)</v>
      </c>
    </row>
    <row r="5" spans="1:9">
      <c r="A5" s="17" t="s">
        <v>89</v>
      </c>
      <c r="B5" s="17" t="s">
        <v>90</v>
      </c>
      <c r="C5" s="18">
        <v>100</v>
      </c>
      <c r="D5" s="56" t="str">
        <f t="shared" si="0"/>
        <v>실적우수</v>
      </c>
      <c r="E5" s="15"/>
      <c r="F5" s="19">
        <v>3</v>
      </c>
      <c r="G5" s="9" t="s">
        <v>91</v>
      </c>
      <c r="H5" s="9" t="s">
        <v>92</v>
      </c>
      <c r="I5" s="57" t="str">
        <f t="shared" si="1"/>
        <v>EAST TIMOR(Dili)</v>
      </c>
    </row>
    <row r="6" spans="1:9">
      <c r="A6" s="17" t="s">
        <v>93</v>
      </c>
      <c r="B6" s="17" t="s">
        <v>94</v>
      </c>
      <c r="C6" s="18">
        <v>79</v>
      </c>
      <c r="D6" s="56" t="str">
        <f t="shared" si="0"/>
        <v>실적우수</v>
      </c>
      <c r="E6" s="15"/>
      <c r="F6" s="19">
        <v>4</v>
      </c>
      <c r="G6" s="20" t="s">
        <v>95</v>
      </c>
      <c r="H6" s="20" t="s">
        <v>96</v>
      </c>
      <c r="I6" s="57" t="str">
        <f t="shared" si="1"/>
        <v>INDIA(New Delhi)</v>
      </c>
    </row>
    <row r="7" spans="1:9">
      <c r="A7" s="17" t="s">
        <v>97</v>
      </c>
      <c r="B7" s="17" t="s">
        <v>98</v>
      </c>
      <c r="C7" s="18">
        <v>50</v>
      </c>
      <c r="D7" s="56" t="str">
        <f t="shared" si="0"/>
        <v>부진</v>
      </c>
      <c r="E7" s="15"/>
      <c r="F7" s="19">
        <v>5</v>
      </c>
      <c r="G7" s="9" t="s">
        <v>99</v>
      </c>
      <c r="H7" s="9" t="s">
        <v>100</v>
      </c>
      <c r="I7" s="57" t="str">
        <f t="shared" si="1"/>
        <v>SAUDI ARABIA (Riyadh)</v>
      </c>
    </row>
    <row r="8" spans="1:9">
      <c r="A8" s="17" t="s">
        <v>101</v>
      </c>
      <c r="B8" s="17" t="s">
        <v>102</v>
      </c>
      <c r="C8" s="18">
        <v>90</v>
      </c>
      <c r="D8" s="56" t="str">
        <f t="shared" si="0"/>
        <v>실적우수</v>
      </c>
      <c r="E8" s="15"/>
      <c r="F8" s="19">
        <v>6</v>
      </c>
      <c r="G8" s="9" t="s">
        <v>103</v>
      </c>
      <c r="H8" s="9" t="s">
        <v>104</v>
      </c>
      <c r="I8" s="57" t="str">
        <f t="shared" si="1"/>
        <v>LAOS(Vientiane)</v>
      </c>
    </row>
    <row r="9" spans="1:9">
      <c r="A9" s="17" t="s">
        <v>105</v>
      </c>
      <c r="B9" s="17" t="s">
        <v>106</v>
      </c>
      <c r="C9" s="18">
        <v>51</v>
      </c>
      <c r="D9" s="56" t="str">
        <f t="shared" si="0"/>
        <v>부진</v>
      </c>
      <c r="E9" s="15"/>
      <c r="F9" s="16"/>
      <c r="G9" s="16"/>
      <c r="H9" s="16"/>
      <c r="I9" s="16"/>
    </row>
    <row r="10" spans="1:9">
      <c r="A10" s="15"/>
      <c r="B10" s="15"/>
      <c r="C10" s="15"/>
      <c r="D10" s="15"/>
      <c r="E10" s="15"/>
      <c r="F10" s="15"/>
      <c r="G10" s="15"/>
      <c r="H10" s="15"/>
      <c r="I10" s="15"/>
    </row>
    <row r="11" spans="1:9">
      <c r="A11" s="15" t="s">
        <v>107</v>
      </c>
      <c r="B11" s="15"/>
      <c r="C11" s="15"/>
      <c r="D11" s="15"/>
      <c r="E11" s="15"/>
      <c r="F11" s="15" t="s">
        <v>108</v>
      </c>
      <c r="G11" s="15" t="s">
        <v>109</v>
      </c>
      <c r="H11" s="15"/>
      <c r="I11" s="15"/>
    </row>
    <row r="12" spans="1:9">
      <c r="A12" s="17" t="s">
        <v>110</v>
      </c>
      <c r="B12" s="17" t="s">
        <v>111</v>
      </c>
      <c r="C12" s="17" t="s">
        <v>112</v>
      </c>
      <c r="D12" s="17" t="s">
        <v>113</v>
      </c>
      <c r="E12" s="15"/>
      <c r="F12" s="17" t="s">
        <v>114</v>
      </c>
      <c r="G12" s="17" t="s">
        <v>115</v>
      </c>
      <c r="H12" s="36" t="s">
        <v>116</v>
      </c>
      <c r="I12" s="17" t="s">
        <v>117</v>
      </c>
    </row>
    <row r="13" spans="1:9">
      <c r="A13" s="17" t="s">
        <v>118</v>
      </c>
      <c r="B13" s="17" t="s">
        <v>119</v>
      </c>
      <c r="C13" s="17" t="s">
        <v>120</v>
      </c>
      <c r="D13" s="21">
        <v>127540</v>
      </c>
      <c r="E13" s="15"/>
      <c r="F13" s="22">
        <v>601010112</v>
      </c>
      <c r="G13" s="23">
        <v>2300000</v>
      </c>
      <c r="H13" s="58" t="str">
        <f>CHOOSE(MID(F13,5,1),"외장형하드","모니터","프린터","공DVD","USB메모리")</f>
        <v>외장형하드</v>
      </c>
      <c r="I13" s="17" t="s">
        <v>121</v>
      </c>
    </row>
    <row r="14" spans="1:9">
      <c r="A14" s="17" t="s">
        <v>122</v>
      </c>
      <c r="B14" s="17" t="s">
        <v>123</v>
      </c>
      <c r="C14" s="17" t="s">
        <v>124</v>
      </c>
      <c r="D14" s="21">
        <v>121245</v>
      </c>
      <c r="E14" s="15"/>
      <c r="F14" s="17">
        <v>601020223</v>
      </c>
      <c r="G14" s="23">
        <v>6578000</v>
      </c>
      <c r="H14" s="58" t="str">
        <f t="shared" ref="H14:H21" si="2">CHOOSE(MID(F14,5,1),"외장형하드","모니터","프린터","공DVD","USB메모리")</f>
        <v>모니터</v>
      </c>
      <c r="I14" s="17" t="s">
        <v>125</v>
      </c>
    </row>
    <row r="15" spans="1:9">
      <c r="A15" s="17" t="s">
        <v>126</v>
      </c>
      <c r="B15" s="17" t="s">
        <v>127</v>
      </c>
      <c r="C15" s="17" t="s">
        <v>120</v>
      </c>
      <c r="D15" s="21">
        <v>13450</v>
      </c>
      <c r="E15" s="15"/>
      <c r="F15" s="17">
        <v>602030499</v>
      </c>
      <c r="G15" s="23">
        <v>4567700</v>
      </c>
      <c r="H15" s="58" t="str">
        <f t="shared" si="2"/>
        <v>프린터</v>
      </c>
      <c r="I15" s="17" t="s">
        <v>128</v>
      </c>
    </row>
    <row r="16" spans="1:9">
      <c r="A16" s="17" t="s">
        <v>129</v>
      </c>
      <c r="B16" s="17" t="s">
        <v>130</v>
      </c>
      <c r="C16" s="17" t="s">
        <v>131</v>
      </c>
      <c r="D16" s="21">
        <v>24578</v>
      </c>
      <c r="E16" s="15"/>
      <c r="F16" s="17">
        <v>603024432</v>
      </c>
      <c r="G16" s="23">
        <v>3345000</v>
      </c>
      <c r="H16" s="58" t="str">
        <f t="shared" si="2"/>
        <v>모니터</v>
      </c>
      <c r="I16" s="17" t="s">
        <v>132</v>
      </c>
    </row>
    <row r="17" spans="1:10">
      <c r="A17" s="17" t="s">
        <v>133</v>
      </c>
      <c r="B17" s="17" t="s">
        <v>134</v>
      </c>
      <c r="C17" s="17" t="s">
        <v>135</v>
      </c>
      <c r="D17" s="21">
        <v>11244</v>
      </c>
      <c r="E17" s="15"/>
      <c r="F17" s="17">
        <v>601044588</v>
      </c>
      <c r="G17" s="23">
        <v>1123400</v>
      </c>
      <c r="H17" s="58" t="str">
        <f t="shared" si="2"/>
        <v>공DVD</v>
      </c>
      <c r="I17" s="17" t="s">
        <v>125</v>
      </c>
    </row>
    <row r="18" spans="1:10">
      <c r="A18" s="17" t="s">
        <v>136</v>
      </c>
      <c r="B18" s="17" t="s">
        <v>137</v>
      </c>
      <c r="C18" s="17" t="s">
        <v>138</v>
      </c>
      <c r="D18" s="21">
        <v>26550</v>
      </c>
      <c r="E18" s="15"/>
      <c r="F18" s="17">
        <v>602034565</v>
      </c>
      <c r="G18" s="23">
        <v>2355060</v>
      </c>
      <c r="H18" s="58" t="str">
        <f t="shared" si="2"/>
        <v>프린터</v>
      </c>
      <c r="I18" s="17" t="s">
        <v>121</v>
      </c>
    </row>
    <row r="19" spans="1:10">
      <c r="A19" s="17" t="s">
        <v>139</v>
      </c>
      <c r="B19" s="17" t="s">
        <v>123</v>
      </c>
      <c r="C19" s="17" t="s">
        <v>140</v>
      </c>
      <c r="D19" s="21">
        <v>112526</v>
      </c>
      <c r="E19" s="15"/>
      <c r="F19" s="17">
        <v>602056653</v>
      </c>
      <c r="G19" s="23">
        <v>1356500</v>
      </c>
      <c r="H19" s="58" t="str">
        <f t="shared" si="2"/>
        <v>USB메모리</v>
      </c>
      <c r="I19" s="17" t="s">
        <v>128</v>
      </c>
    </row>
    <row r="20" spans="1:10">
      <c r="A20" s="17" t="s">
        <v>141</v>
      </c>
      <c r="B20" s="17" t="s">
        <v>123</v>
      </c>
      <c r="C20" s="17" t="s">
        <v>135</v>
      </c>
      <c r="D20" s="21">
        <v>18800</v>
      </c>
      <c r="E20" s="15"/>
      <c r="F20" s="17">
        <v>603054551</v>
      </c>
      <c r="G20" s="23">
        <v>2688000</v>
      </c>
      <c r="H20" s="58" t="str">
        <f t="shared" si="2"/>
        <v>USB메모리</v>
      </c>
      <c r="I20" s="17" t="s">
        <v>142</v>
      </c>
    </row>
    <row r="21" spans="1:10">
      <c r="A21" s="17" t="s">
        <v>143</v>
      </c>
      <c r="B21" s="17" t="s">
        <v>137</v>
      </c>
      <c r="C21" s="17" t="s">
        <v>144</v>
      </c>
      <c r="D21" s="21">
        <v>54260</v>
      </c>
      <c r="E21" s="15"/>
      <c r="F21" s="17">
        <v>602014221</v>
      </c>
      <c r="G21" s="23">
        <v>1243000</v>
      </c>
      <c r="H21" s="58" t="str">
        <f t="shared" si="2"/>
        <v>외장형하드</v>
      </c>
      <c r="I21" s="17" t="s">
        <v>128</v>
      </c>
    </row>
    <row r="22" spans="1:10">
      <c r="A22" s="17" t="s">
        <v>145</v>
      </c>
      <c r="B22" s="17" t="s">
        <v>146</v>
      </c>
      <c r="C22" s="17" t="s">
        <v>147</v>
      </c>
      <c r="D22" s="21">
        <v>19088</v>
      </c>
      <c r="E22" s="15"/>
      <c r="F22" s="15"/>
      <c r="G22" s="15"/>
      <c r="H22" s="15"/>
      <c r="I22" s="15"/>
    </row>
    <row r="23" spans="1:10">
      <c r="A23" s="15"/>
      <c r="B23" s="15"/>
      <c r="C23" s="15"/>
      <c r="D23" s="15"/>
      <c r="E23" s="15"/>
      <c r="F23" s="8" t="s">
        <v>148</v>
      </c>
      <c r="G23" s="24" t="s">
        <v>149</v>
      </c>
      <c r="H23" s="25"/>
      <c r="I23" s="25"/>
    </row>
    <row r="24" spans="1:10">
      <c r="A24" s="17" t="s">
        <v>150</v>
      </c>
      <c r="B24" s="15"/>
      <c r="C24" s="66" t="s">
        <v>151</v>
      </c>
      <c r="D24" s="66"/>
      <c r="E24" s="15"/>
      <c r="F24" s="26"/>
      <c r="G24" s="27" t="s">
        <v>152</v>
      </c>
      <c r="H24" s="27" t="s">
        <v>153</v>
      </c>
      <c r="I24" s="27" t="s">
        <v>154</v>
      </c>
      <c r="J24" s="9" t="s">
        <v>156</v>
      </c>
    </row>
    <row r="25" spans="1:10">
      <c r="A25" s="17" t="s">
        <v>146</v>
      </c>
      <c r="B25" s="15"/>
      <c r="C25" s="67">
        <f>ROUNDDOWN(DMAX(A12:D22,D12,A24:A25)-DMIN(A12:D22,D12,A24:A25),-2)</f>
        <v>102400</v>
      </c>
      <c r="D25" s="67"/>
      <c r="E25" s="15"/>
      <c r="F25" s="27" t="s">
        <v>152</v>
      </c>
      <c r="G25" s="28">
        <v>1000</v>
      </c>
      <c r="H25" s="28">
        <v>3000</v>
      </c>
      <c r="I25" s="28">
        <v>4000</v>
      </c>
      <c r="J25" s="6">
        <v>5000</v>
      </c>
    </row>
    <row r="26" spans="1:10">
      <c r="A26" s="15"/>
      <c r="B26" s="15"/>
      <c r="C26" s="15"/>
      <c r="D26" s="15"/>
      <c r="E26" s="15"/>
      <c r="F26" s="27" t="s">
        <v>155</v>
      </c>
      <c r="G26" s="28">
        <v>3000</v>
      </c>
      <c r="H26" s="28">
        <v>1000</v>
      </c>
      <c r="I26" s="28">
        <v>3500</v>
      </c>
      <c r="J26" s="6">
        <v>3000</v>
      </c>
    </row>
    <row r="27" spans="1:10">
      <c r="A27" s="15"/>
      <c r="B27" s="15"/>
      <c r="C27" s="15"/>
      <c r="D27" s="15"/>
      <c r="E27" s="15"/>
      <c r="F27" s="27" t="s">
        <v>154</v>
      </c>
      <c r="G27" s="28">
        <v>4000</v>
      </c>
      <c r="H27" s="28">
        <v>3500</v>
      </c>
      <c r="I27" s="28">
        <v>1000</v>
      </c>
      <c r="J27" s="6">
        <v>2500</v>
      </c>
    </row>
    <row r="28" spans="1:10" ht="17.5" thickBot="1">
      <c r="A28" s="15"/>
      <c r="B28" s="15"/>
      <c r="C28" s="15"/>
      <c r="D28" s="15"/>
      <c r="E28" s="15"/>
      <c r="F28" s="9" t="s">
        <v>156</v>
      </c>
      <c r="G28" s="28">
        <v>5000</v>
      </c>
      <c r="H28" s="29">
        <v>3000</v>
      </c>
      <c r="I28" s="29">
        <v>2500</v>
      </c>
      <c r="J28" s="6">
        <v>1000</v>
      </c>
    </row>
    <row r="29" spans="1:10" ht="17.5" thickTop="1">
      <c r="A29" s="15"/>
      <c r="B29" s="15"/>
      <c r="C29" s="15"/>
      <c r="D29" s="15"/>
      <c r="E29" s="15"/>
      <c r="F29" s="16"/>
      <c r="G29" s="16"/>
      <c r="H29" s="30" t="s">
        <v>157</v>
      </c>
      <c r="I29" s="31" t="s">
        <v>158</v>
      </c>
      <c r="J29" s="34" t="s">
        <v>160</v>
      </c>
    </row>
    <row r="30" spans="1:10" ht="17.5" thickBot="1">
      <c r="A30" s="15"/>
      <c r="B30" s="15"/>
      <c r="C30" s="15"/>
      <c r="D30" s="15"/>
      <c r="E30" s="15"/>
      <c r="F30" s="16"/>
      <c r="G30" s="16"/>
      <c r="H30" s="32" t="s">
        <v>159</v>
      </c>
      <c r="I30" s="33" t="s">
        <v>154</v>
      </c>
      <c r="J30" s="59">
        <f>INDEX(G25:J28,MID(H30,4,2),MID(I30,4,2))</f>
        <v>4000</v>
      </c>
    </row>
    <row r="31" spans="1:10" ht="17.5" thickTop="1"/>
  </sheetData>
  <mergeCells count="2">
    <mergeCell ref="C24:D24"/>
    <mergeCell ref="C25:D25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6"/>
  <sheetViews>
    <sheetView topLeftCell="A19" workbookViewId="0"/>
  </sheetViews>
  <sheetFormatPr defaultRowHeight="17"/>
  <cols>
    <col min="2" max="2" width="11.25" customWidth="1"/>
    <col min="3" max="7" width="7.83203125" customWidth="1"/>
  </cols>
  <sheetData>
    <row r="1" spans="2:7">
      <c r="B1" s="37" t="s">
        <v>161</v>
      </c>
      <c r="C1" s="37"/>
      <c r="D1" s="37"/>
      <c r="E1" s="37"/>
      <c r="F1" s="37"/>
      <c r="G1" s="37"/>
    </row>
    <row r="2" spans="2:7">
      <c r="B2" s="37"/>
      <c r="C2" s="37"/>
      <c r="D2" s="37"/>
      <c r="E2" s="37"/>
      <c r="F2" s="37"/>
      <c r="G2" s="37"/>
    </row>
    <row r="3" spans="2:7">
      <c r="B3" s="38" t="s">
        <v>162</v>
      </c>
      <c r="C3" s="38" t="s">
        <v>163</v>
      </c>
      <c r="D3" s="38" t="s">
        <v>164</v>
      </c>
      <c r="E3" s="38" t="s">
        <v>165</v>
      </c>
      <c r="F3" s="38" t="s">
        <v>166</v>
      </c>
      <c r="G3" s="38" t="s">
        <v>167</v>
      </c>
    </row>
    <row r="4" spans="2:7">
      <c r="B4" s="38" t="s">
        <v>168</v>
      </c>
      <c r="C4" s="38" t="s">
        <v>169</v>
      </c>
      <c r="D4" s="39">
        <v>44354</v>
      </c>
      <c r="E4" s="40">
        <v>70</v>
      </c>
      <c r="F4" s="40">
        <v>65</v>
      </c>
      <c r="G4" s="40">
        <f t="shared" ref="G4:G15" si="0">E4*F4</f>
        <v>4550</v>
      </c>
    </row>
    <row r="5" spans="2:7">
      <c r="B5" s="38" t="s">
        <v>170</v>
      </c>
      <c r="C5" s="38" t="s">
        <v>171</v>
      </c>
      <c r="D5" s="39">
        <v>44451</v>
      </c>
      <c r="E5" s="40">
        <v>85</v>
      </c>
      <c r="F5" s="40">
        <v>120</v>
      </c>
      <c r="G5" s="40">
        <f t="shared" si="0"/>
        <v>10200</v>
      </c>
    </row>
    <row r="6" spans="2:7">
      <c r="B6" s="38" t="s">
        <v>172</v>
      </c>
      <c r="C6" s="38" t="s">
        <v>173</v>
      </c>
      <c r="D6" s="39">
        <v>44472</v>
      </c>
      <c r="E6" s="40">
        <v>90</v>
      </c>
      <c r="F6" s="40">
        <v>150</v>
      </c>
      <c r="G6" s="40">
        <f t="shared" si="0"/>
        <v>13500</v>
      </c>
    </row>
    <row r="7" spans="2:7">
      <c r="B7" s="38" t="s">
        <v>168</v>
      </c>
      <c r="C7" s="38" t="s">
        <v>174</v>
      </c>
      <c r="D7" s="39">
        <v>44322</v>
      </c>
      <c r="E7" s="40">
        <v>50</v>
      </c>
      <c r="F7" s="40">
        <v>300</v>
      </c>
      <c r="G7" s="40">
        <f t="shared" si="0"/>
        <v>15000</v>
      </c>
    </row>
    <row r="8" spans="2:7">
      <c r="B8" s="38" t="s">
        <v>170</v>
      </c>
      <c r="C8" s="38" t="s">
        <v>175</v>
      </c>
      <c r="D8" s="39">
        <v>44448</v>
      </c>
      <c r="E8" s="40">
        <v>100</v>
      </c>
      <c r="F8" s="40">
        <v>150</v>
      </c>
      <c r="G8" s="40">
        <f t="shared" si="0"/>
        <v>15000</v>
      </c>
    </row>
    <row r="9" spans="2:7">
      <c r="B9" s="38" t="s">
        <v>176</v>
      </c>
      <c r="C9" s="38" t="s">
        <v>177</v>
      </c>
      <c r="D9" s="39">
        <v>44261</v>
      </c>
      <c r="E9" s="40">
        <v>102</v>
      </c>
      <c r="F9" s="40">
        <v>150</v>
      </c>
      <c r="G9" s="40">
        <f t="shared" si="0"/>
        <v>15300</v>
      </c>
    </row>
    <row r="10" spans="2:7">
      <c r="B10" s="38" t="s">
        <v>178</v>
      </c>
      <c r="C10" s="38" t="s">
        <v>179</v>
      </c>
      <c r="D10" s="39">
        <v>44291</v>
      </c>
      <c r="E10" s="40">
        <v>105</v>
      </c>
      <c r="F10" s="40">
        <v>155</v>
      </c>
      <c r="G10" s="40">
        <f t="shared" si="0"/>
        <v>16275</v>
      </c>
    </row>
    <row r="11" spans="2:7">
      <c r="B11" s="38" t="s">
        <v>168</v>
      </c>
      <c r="C11" s="38" t="s">
        <v>180</v>
      </c>
      <c r="D11" s="39">
        <v>44354</v>
      </c>
      <c r="E11" s="40">
        <v>100</v>
      </c>
      <c r="F11" s="40">
        <v>200</v>
      </c>
      <c r="G11" s="40">
        <f t="shared" si="0"/>
        <v>20000</v>
      </c>
    </row>
    <row r="12" spans="2:7">
      <c r="B12" s="38" t="s">
        <v>168</v>
      </c>
      <c r="C12" s="38" t="s">
        <v>181</v>
      </c>
      <c r="D12" s="39">
        <v>44323</v>
      </c>
      <c r="E12" s="40">
        <v>60</v>
      </c>
      <c r="F12" s="40">
        <v>450</v>
      </c>
      <c r="G12" s="40">
        <f t="shared" si="0"/>
        <v>27000</v>
      </c>
    </row>
    <row r="13" spans="2:7">
      <c r="B13" s="38" t="s">
        <v>168</v>
      </c>
      <c r="C13" s="38" t="s">
        <v>182</v>
      </c>
      <c r="D13" s="39">
        <v>44416</v>
      </c>
      <c r="E13" s="40">
        <v>90</v>
      </c>
      <c r="F13" s="40">
        <v>800</v>
      </c>
      <c r="G13" s="40">
        <f t="shared" si="0"/>
        <v>72000</v>
      </c>
    </row>
    <row r="14" spans="2:7">
      <c r="B14" s="38" t="s">
        <v>170</v>
      </c>
      <c r="C14" s="38" t="s">
        <v>183</v>
      </c>
      <c r="D14" s="39">
        <v>44417</v>
      </c>
      <c r="E14" s="40">
        <v>150</v>
      </c>
      <c r="F14" s="40">
        <v>950</v>
      </c>
      <c r="G14" s="40">
        <f t="shared" si="0"/>
        <v>142500</v>
      </c>
    </row>
    <row r="15" spans="2:7">
      <c r="B15" s="38" t="s">
        <v>184</v>
      </c>
      <c r="C15" s="38" t="s">
        <v>185</v>
      </c>
      <c r="D15" s="39">
        <v>44235</v>
      </c>
      <c r="E15" s="40">
        <v>50</v>
      </c>
      <c r="F15" s="40">
        <v>150</v>
      </c>
      <c r="G15" s="40">
        <f t="shared" si="0"/>
        <v>7500</v>
      </c>
    </row>
    <row r="20" spans="2:7">
      <c r="B20" s="60" t="s">
        <v>290</v>
      </c>
      <c r="C20" s="60" t="s">
        <v>291</v>
      </c>
    </row>
    <row r="21" spans="2:7">
      <c r="B21" s="60" t="s">
        <v>292</v>
      </c>
      <c r="C21" t="s">
        <v>286</v>
      </c>
      <c r="D21" t="s">
        <v>287</v>
      </c>
      <c r="E21" t="s">
        <v>288</v>
      </c>
      <c r="F21" t="s">
        <v>184</v>
      </c>
      <c r="G21" t="s">
        <v>289</v>
      </c>
    </row>
    <row r="22" spans="2:7">
      <c r="B22" s="62" t="s">
        <v>293</v>
      </c>
      <c r="C22" s="61">
        <v>15300</v>
      </c>
      <c r="D22" s="61"/>
      <c r="E22" s="61"/>
      <c r="F22" s="61">
        <v>7500</v>
      </c>
      <c r="G22" s="61">
        <v>22800</v>
      </c>
    </row>
    <row r="23" spans="2:7">
      <c r="B23" s="62" t="s">
        <v>294</v>
      </c>
      <c r="C23" s="61">
        <v>16275</v>
      </c>
      <c r="D23" s="61">
        <v>66550</v>
      </c>
      <c r="E23" s="61"/>
      <c r="F23" s="61"/>
      <c r="G23" s="61">
        <v>82825</v>
      </c>
    </row>
    <row r="24" spans="2:7">
      <c r="B24" s="62" t="s">
        <v>295</v>
      </c>
      <c r="C24" s="61"/>
      <c r="D24" s="61">
        <v>72000</v>
      </c>
      <c r="E24" s="61">
        <v>167700</v>
      </c>
      <c r="F24" s="61"/>
      <c r="G24" s="61">
        <v>239700</v>
      </c>
    </row>
    <row r="25" spans="2:7">
      <c r="B25" s="62" t="s">
        <v>296</v>
      </c>
      <c r="C25" s="61"/>
      <c r="D25" s="61"/>
      <c r="E25" s="61">
        <v>13500</v>
      </c>
      <c r="F25" s="61"/>
      <c r="G25" s="61">
        <v>13500</v>
      </c>
    </row>
    <row r="26" spans="2:7">
      <c r="B26" s="62" t="s">
        <v>289</v>
      </c>
      <c r="C26" s="61">
        <v>31575</v>
      </c>
      <c r="D26" s="61">
        <v>138550</v>
      </c>
      <c r="E26" s="61">
        <v>181200</v>
      </c>
      <c r="F26" s="61">
        <v>7500</v>
      </c>
      <c r="G26" s="61">
        <v>358825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topLeftCell="F13" workbookViewId="0"/>
  </sheetViews>
  <sheetFormatPr defaultRowHeight="17"/>
  <cols>
    <col min="1" max="1" width="2.58203125" customWidth="1"/>
  </cols>
  <sheetData>
    <row r="1" spans="2:10">
      <c r="B1" s="2"/>
      <c r="C1" s="2"/>
      <c r="D1" s="2"/>
      <c r="E1" s="2"/>
      <c r="F1" s="2"/>
      <c r="G1" s="2"/>
      <c r="H1" s="2"/>
      <c r="I1" s="2"/>
      <c r="J1" s="2"/>
    </row>
    <row r="2" spans="2:10">
      <c r="B2" s="68" t="s">
        <v>186</v>
      </c>
      <c r="C2" s="68"/>
      <c r="D2" s="68"/>
      <c r="E2" s="68"/>
      <c r="F2" s="41"/>
      <c r="G2" s="68" t="s">
        <v>187</v>
      </c>
      <c r="H2" s="68"/>
      <c r="I2" s="68"/>
      <c r="J2" s="68"/>
    </row>
    <row r="3" spans="2:10">
      <c r="B3" s="42" t="s">
        <v>188</v>
      </c>
      <c r="C3" s="42" t="s">
        <v>189</v>
      </c>
      <c r="D3" s="42" t="s">
        <v>190</v>
      </c>
      <c r="E3" s="42" t="s">
        <v>191</v>
      </c>
      <c r="F3" s="41"/>
      <c r="G3" s="42" t="s">
        <v>188</v>
      </c>
      <c r="H3" s="42" t="s">
        <v>190</v>
      </c>
      <c r="I3" s="42" t="s">
        <v>189</v>
      </c>
      <c r="J3" s="42" t="s">
        <v>191</v>
      </c>
    </row>
    <row r="4" spans="2:10">
      <c r="B4" s="42" t="s">
        <v>192</v>
      </c>
      <c r="C4" s="43">
        <v>2367</v>
      </c>
      <c r="D4" s="43">
        <v>278</v>
      </c>
      <c r="E4" s="43">
        <f t="shared" ref="E4:E11" si="0">C4+D4</f>
        <v>2645</v>
      </c>
      <c r="F4" s="41"/>
      <c r="G4" s="42" t="s">
        <v>193</v>
      </c>
      <c r="H4" s="43">
        <v>879</v>
      </c>
      <c r="I4" s="43">
        <v>5484</v>
      </c>
      <c r="J4" s="43">
        <f t="shared" ref="J4:J11" si="1">I4+H4</f>
        <v>6363</v>
      </c>
    </row>
    <row r="5" spans="2:10">
      <c r="B5" s="42" t="s">
        <v>193</v>
      </c>
      <c r="C5" s="43">
        <v>8734</v>
      </c>
      <c r="D5" s="43">
        <v>1246</v>
      </c>
      <c r="E5" s="43">
        <f t="shared" si="0"/>
        <v>9980</v>
      </c>
      <c r="F5" s="41"/>
      <c r="G5" s="42" t="s">
        <v>194</v>
      </c>
      <c r="H5" s="43">
        <v>567</v>
      </c>
      <c r="I5" s="43">
        <v>6587</v>
      </c>
      <c r="J5" s="43">
        <f t="shared" si="1"/>
        <v>7154</v>
      </c>
    </row>
    <row r="6" spans="2:10">
      <c r="B6" s="42" t="s">
        <v>195</v>
      </c>
      <c r="C6" s="43">
        <v>9796</v>
      </c>
      <c r="D6" s="43">
        <v>539</v>
      </c>
      <c r="E6" s="43">
        <f t="shared" si="0"/>
        <v>10335</v>
      </c>
      <c r="F6" s="41"/>
      <c r="G6" s="42" t="s">
        <v>195</v>
      </c>
      <c r="H6" s="43">
        <v>287</v>
      </c>
      <c r="I6" s="43">
        <v>8756</v>
      </c>
      <c r="J6" s="43">
        <f t="shared" si="1"/>
        <v>9043</v>
      </c>
    </row>
    <row r="7" spans="2:10">
      <c r="B7" s="42" t="s">
        <v>196</v>
      </c>
      <c r="C7" s="43">
        <v>18</v>
      </c>
      <c r="D7" s="43">
        <v>8</v>
      </c>
      <c r="E7" s="43">
        <f t="shared" si="0"/>
        <v>26</v>
      </c>
      <c r="F7" s="41"/>
      <c r="G7" s="42" t="s">
        <v>196</v>
      </c>
      <c r="H7" s="43">
        <v>18</v>
      </c>
      <c r="I7" s="43">
        <v>28</v>
      </c>
      <c r="J7" s="43">
        <f t="shared" si="1"/>
        <v>46</v>
      </c>
    </row>
    <row r="8" spans="2:10">
      <c r="B8" s="42" t="s">
        <v>197</v>
      </c>
      <c r="C8" s="43">
        <v>215</v>
      </c>
      <c r="D8" s="43"/>
      <c r="E8" s="43">
        <f t="shared" si="0"/>
        <v>215</v>
      </c>
      <c r="F8" s="41"/>
      <c r="G8" s="42" t="s">
        <v>197</v>
      </c>
      <c r="H8" s="43">
        <v>91</v>
      </c>
      <c r="I8" s="43">
        <v>354</v>
      </c>
      <c r="J8" s="43">
        <f t="shared" si="1"/>
        <v>445</v>
      </c>
    </row>
    <row r="9" spans="2:10">
      <c r="B9" s="42" t="s">
        <v>198</v>
      </c>
      <c r="C9" s="43">
        <v>59</v>
      </c>
      <c r="D9" s="43">
        <v>34</v>
      </c>
      <c r="E9" s="43">
        <f t="shared" si="0"/>
        <v>93</v>
      </c>
      <c r="F9" s="41"/>
      <c r="G9" s="42" t="s">
        <v>199</v>
      </c>
      <c r="H9" s="43"/>
      <c r="I9" s="43">
        <v>6588</v>
      </c>
      <c r="J9" s="43">
        <f t="shared" si="1"/>
        <v>6588</v>
      </c>
    </row>
    <row r="10" spans="2:10">
      <c r="B10" s="42" t="s">
        <v>199</v>
      </c>
      <c r="C10" s="43">
        <v>5478</v>
      </c>
      <c r="D10" s="43"/>
      <c r="E10" s="43">
        <f t="shared" si="0"/>
        <v>5478</v>
      </c>
      <c r="F10" s="41"/>
      <c r="G10" s="42" t="s">
        <v>198</v>
      </c>
      <c r="H10" s="43">
        <v>45</v>
      </c>
      <c r="I10" s="43">
        <v>709</v>
      </c>
      <c r="J10" s="43">
        <f t="shared" si="1"/>
        <v>754</v>
      </c>
    </row>
    <row r="11" spans="2:10">
      <c r="B11" s="42" t="s">
        <v>194</v>
      </c>
      <c r="C11" s="43">
        <v>7429</v>
      </c>
      <c r="D11" s="43">
        <v>437</v>
      </c>
      <c r="E11" s="43">
        <f t="shared" si="0"/>
        <v>7866</v>
      </c>
      <c r="F11" s="41"/>
      <c r="G11" s="42" t="s">
        <v>192</v>
      </c>
      <c r="H11" s="43">
        <v>323</v>
      </c>
      <c r="I11" s="43">
        <v>1869</v>
      </c>
      <c r="J11" s="43">
        <f t="shared" si="1"/>
        <v>2192</v>
      </c>
    </row>
    <row r="12" spans="2:10">
      <c r="B12" s="41"/>
      <c r="C12" s="41"/>
      <c r="D12" s="41"/>
      <c r="E12" s="41"/>
      <c r="F12" s="41"/>
      <c r="G12" s="41"/>
      <c r="H12" s="41"/>
      <c r="I12" s="41"/>
      <c r="J12" s="41"/>
    </row>
    <row r="13" spans="2:10">
      <c r="B13" s="44"/>
      <c r="C13" s="44"/>
      <c r="D13" s="44"/>
      <c r="E13" s="44"/>
      <c r="F13" s="41"/>
      <c r="G13" s="44"/>
      <c r="H13" s="44"/>
      <c r="I13" s="44"/>
      <c r="J13" s="44"/>
    </row>
    <row r="14" spans="2:10">
      <c r="B14" s="68" t="s">
        <v>200</v>
      </c>
      <c r="C14" s="68"/>
      <c r="D14" s="68"/>
      <c r="E14" s="68"/>
      <c r="F14" s="41"/>
      <c r="G14" s="69" t="s">
        <v>201</v>
      </c>
      <c r="H14" s="70"/>
      <c r="I14" s="70"/>
      <c r="J14" s="71"/>
    </row>
    <row r="15" spans="2:10">
      <c r="B15" s="42" t="s">
        <v>202</v>
      </c>
      <c r="C15" s="42" t="s">
        <v>189</v>
      </c>
      <c r="D15" s="42" t="s">
        <v>190</v>
      </c>
      <c r="E15" s="42" t="s">
        <v>191</v>
      </c>
      <c r="F15" s="41"/>
      <c r="G15" s="42" t="s">
        <v>202</v>
      </c>
      <c r="H15" s="42" t="s">
        <v>189</v>
      </c>
      <c r="I15" s="42" t="s">
        <v>190</v>
      </c>
      <c r="J15" s="42" t="s">
        <v>191</v>
      </c>
    </row>
    <row r="16" spans="2:10">
      <c r="B16" s="42" t="s">
        <v>203</v>
      </c>
      <c r="C16" s="43">
        <v>6785</v>
      </c>
      <c r="D16" s="43">
        <v>867</v>
      </c>
      <c r="E16" s="43">
        <f t="shared" ref="E16:E22" si="2">C16+D16</f>
        <v>7652</v>
      </c>
      <c r="F16" s="41"/>
      <c r="G16" s="42" t="s">
        <v>297</v>
      </c>
      <c r="H16" s="43">
        <v>5691</v>
      </c>
      <c r="I16" s="43">
        <v>196.2</v>
      </c>
      <c r="J16" s="43">
        <v>5887.2</v>
      </c>
    </row>
    <row r="17" spans="2:10">
      <c r="B17" s="42" t="s">
        <v>195</v>
      </c>
      <c r="C17" s="43">
        <v>9857</v>
      </c>
      <c r="D17" s="43">
        <v>129</v>
      </c>
      <c r="E17" s="43">
        <f t="shared" si="2"/>
        <v>9986</v>
      </c>
      <c r="F17" s="41"/>
      <c r="G17" s="42" t="s">
        <v>298</v>
      </c>
      <c r="H17" s="43">
        <v>4754.5555555555557</v>
      </c>
      <c r="I17" s="43">
        <v>640</v>
      </c>
      <c r="J17" s="43">
        <v>5181.2222222222226</v>
      </c>
    </row>
    <row r="18" spans="2:10">
      <c r="B18" s="42" t="s">
        <v>193</v>
      </c>
      <c r="C18" s="43">
        <v>6674</v>
      </c>
      <c r="D18" s="43">
        <v>986</v>
      </c>
      <c r="E18" s="43">
        <f t="shared" si="2"/>
        <v>7660</v>
      </c>
      <c r="F18" s="41"/>
      <c r="G18" s="42" t="s">
        <v>299</v>
      </c>
      <c r="H18" s="43">
        <v>2659.8888888888887</v>
      </c>
      <c r="I18" s="43">
        <v>274.75</v>
      </c>
      <c r="J18" s="43">
        <v>2904.1111111111113</v>
      </c>
    </row>
    <row r="19" spans="2:10">
      <c r="B19" s="42" t="s">
        <v>197</v>
      </c>
      <c r="C19" s="43">
        <v>563</v>
      </c>
      <c r="D19" s="43">
        <v>71</v>
      </c>
      <c r="E19" s="43">
        <f t="shared" si="2"/>
        <v>634</v>
      </c>
      <c r="F19" s="41"/>
      <c r="G19" s="41"/>
      <c r="H19" s="45"/>
      <c r="I19" s="45"/>
      <c r="J19" s="45"/>
    </row>
    <row r="20" spans="2:10">
      <c r="B20" s="42" t="s">
        <v>198</v>
      </c>
      <c r="C20" s="43">
        <v>1238</v>
      </c>
      <c r="D20" s="43">
        <v>86</v>
      </c>
      <c r="E20" s="43">
        <f t="shared" si="2"/>
        <v>1324</v>
      </c>
      <c r="F20" s="41"/>
      <c r="G20" s="41"/>
      <c r="H20" s="45"/>
      <c r="I20" s="45"/>
      <c r="J20" s="45"/>
    </row>
    <row r="21" spans="2:10">
      <c r="B21" s="42" t="s">
        <v>199</v>
      </c>
      <c r="C21" s="43">
        <v>2378</v>
      </c>
      <c r="D21" s="43"/>
      <c r="E21" s="43">
        <f t="shared" si="2"/>
        <v>2378</v>
      </c>
      <c r="F21" s="41"/>
      <c r="G21" s="41"/>
      <c r="H21" s="45"/>
      <c r="I21" s="45"/>
      <c r="J21" s="45"/>
    </row>
    <row r="22" spans="2:10">
      <c r="B22" s="42" t="s">
        <v>192</v>
      </c>
      <c r="C22" s="43">
        <v>3219</v>
      </c>
      <c r="D22" s="43">
        <v>128</v>
      </c>
      <c r="E22" s="43">
        <f t="shared" si="2"/>
        <v>3347</v>
      </c>
      <c r="F22" s="41"/>
      <c r="G22" s="41"/>
      <c r="H22" s="45"/>
      <c r="I22" s="45"/>
      <c r="J22" s="45"/>
    </row>
  </sheetData>
  <dataConsolidate function="average" topLabels="1">
    <dataRefs count="3">
      <dataRef ref="B3:E11" sheet="분석작업-2"/>
      <dataRef ref="G3:J11" sheet="분석작업-2"/>
      <dataRef ref="B15:E22" sheet="분석작업-2"/>
    </dataRefs>
  </dataConsolidate>
  <mergeCells count="4">
    <mergeCell ref="B2:E2"/>
    <mergeCell ref="G2:J2"/>
    <mergeCell ref="B14:E14"/>
    <mergeCell ref="G14:J14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/>
  </sheetViews>
  <sheetFormatPr defaultRowHeight="17"/>
  <cols>
    <col min="1" max="1" width="4.58203125" customWidth="1"/>
    <col min="3" max="7" width="12.9140625" customWidth="1"/>
  </cols>
  <sheetData>
    <row r="1" spans="1:7">
      <c r="A1" s="46" t="s">
        <v>70</v>
      </c>
      <c r="B1" s="47" t="s">
        <v>204</v>
      </c>
      <c r="C1" s="48"/>
      <c r="D1" s="2"/>
      <c r="E1" s="2"/>
      <c r="F1" s="2"/>
      <c r="G1" s="2"/>
    </row>
    <row r="2" spans="1:7">
      <c r="A2" s="48"/>
      <c r="B2" s="2"/>
      <c r="C2" s="2"/>
      <c r="D2" s="2"/>
      <c r="E2" s="2"/>
      <c r="F2" s="2"/>
      <c r="G2" s="2"/>
    </row>
    <row r="3" spans="1:7">
      <c r="A3" s="48"/>
      <c r="B3" s="63" t="s">
        <v>205</v>
      </c>
      <c r="C3" s="63" t="s">
        <v>206</v>
      </c>
      <c r="D3" s="63" t="s">
        <v>207</v>
      </c>
      <c r="E3" s="63" t="s">
        <v>208</v>
      </c>
      <c r="F3" s="63" t="s">
        <v>209</v>
      </c>
      <c r="G3" s="63" t="s">
        <v>210</v>
      </c>
    </row>
    <row r="4" spans="1:7">
      <c r="A4" s="48"/>
      <c r="B4" s="13" t="s">
        <v>211</v>
      </c>
      <c r="C4" s="40">
        <v>50</v>
      </c>
      <c r="D4" s="40">
        <v>55000</v>
      </c>
      <c r="E4" s="40">
        <v>5500000</v>
      </c>
      <c r="F4" s="40">
        <v>7150000</v>
      </c>
      <c r="G4" s="40">
        <v>12650000</v>
      </c>
    </row>
    <row r="5" spans="1:7">
      <c r="A5" s="48"/>
      <c r="B5" s="13" t="s">
        <v>212</v>
      </c>
      <c r="C5" s="40">
        <v>70</v>
      </c>
      <c r="D5" s="40">
        <v>77000</v>
      </c>
      <c r="E5" s="40">
        <v>6160000</v>
      </c>
      <c r="F5" s="40">
        <v>9240000</v>
      </c>
      <c r="G5" s="40">
        <v>15400000</v>
      </c>
    </row>
    <row r="6" spans="1:7">
      <c r="A6" s="48"/>
      <c r="B6" s="13" t="s">
        <v>213</v>
      </c>
      <c r="C6" s="40">
        <v>65</v>
      </c>
      <c r="D6" s="40">
        <v>71500</v>
      </c>
      <c r="E6" s="40">
        <v>7150000</v>
      </c>
      <c r="F6" s="40">
        <v>9295000</v>
      </c>
      <c r="G6" s="40">
        <v>16445000</v>
      </c>
    </row>
    <row r="7" spans="1:7">
      <c r="A7" s="48"/>
      <c r="B7" s="13" t="s">
        <v>214</v>
      </c>
      <c r="C7" s="40">
        <v>80</v>
      </c>
      <c r="D7" s="40">
        <v>88000</v>
      </c>
      <c r="E7" s="40">
        <v>11440000</v>
      </c>
      <c r="F7" s="40">
        <v>21120000</v>
      </c>
      <c r="G7" s="40">
        <v>32560000</v>
      </c>
    </row>
    <row r="8" spans="1:7">
      <c r="A8" s="48"/>
      <c r="B8" s="13" t="s">
        <v>215</v>
      </c>
      <c r="C8" s="40">
        <v>90</v>
      </c>
      <c r="D8" s="40">
        <v>99000</v>
      </c>
      <c r="E8" s="40">
        <v>12375000</v>
      </c>
      <c r="F8" s="40">
        <v>31680000</v>
      </c>
      <c r="G8" s="40">
        <v>44055000</v>
      </c>
    </row>
    <row r="9" spans="1:7">
      <c r="A9" s="48"/>
      <c r="B9" s="13" t="s">
        <v>216</v>
      </c>
      <c r="C9" s="40">
        <v>150</v>
      </c>
      <c r="D9" s="40">
        <v>165000</v>
      </c>
      <c r="E9" s="40">
        <v>26400000</v>
      </c>
      <c r="F9" s="40">
        <v>26400000</v>
      </c>
      <c r="G9" s="40">
        <v>52800000</v>
      </c>
    </row>
    <row r="10" spans="1:7">
      <c r="A10" s="48"/>
      <c r="B10" s="72" t="s">
        <v>217</v>
      </c>
      <c r="C10" s="72"/>
      <c r="D10" s="72"/>
      <c r="E10" s="49">
        <f>MAX(E4:E9)</f>
        <v>26400000</v>
      </c>
      <c r="F10" s="49">
        <f t="shared" ref="F10:G10" si="0">MAX(F4:F9)</f>
        <v>31680000</v>
      </c>
      <c r="G10" s="49">
        <f t="shared" si="0"/>
        <v>52800000</v>
      </c>
    </row>
    <row r="17" spans="1:7">
      <c r="A17" s="50" t="s">
        <v>218</v>
      </c>
      <c r="B17" s="51" t="s">
        <v>219</v>
      </c>
      <c r="C17" s="37"/>
      <c r="D17" s="37"/>
      <c r="E17" s="37"/>
      <c r="F17" s="37"/>
      <c r="G17" s="37"/>
    </row>
    <row r="18" spans="1:7">
      <c r="A18" s="37"/>
      <c r="B18" s="38" t="s">
        <v>220</v>
      </c>
      <c r="C18" s="38" t="s">
        <v>221</v>
      </c>
      <c r="D18" s="38" t="s">
        <v>222</v>
      </c>
      <c r="E18" s="38" t="s">
        <v>223</v>
      </c>
      <c r="F18" s="38" t="s">
        <v>224</v>
      </c>
      <c r="G18" s="38" t="s">
        <v>225</v>
      </c>
    </row>
    <row r="19" spans="1:7">
      <c r="A19" s="37"/>
      <c r="B19" s="38" t="s">
        <v>226</v>
      </c>
      <c r="C19" s="38" t="s">
        <v>227</v>
      </c>
      <c r="D19" s="52">
        <v>44259</v>
      </c>
      <c r="E19" s="40">
        <v>5000000</v>
      </c>
      <c r="F19" s="53">
        <v>8.3000000000000004E-2</v>
      </c>
      <c r="G19" s="40">
        <v>375000</v>
      </c>
    </row>
    <row r="20" spans="1:7">
      <c r="A20" s="37"/>
      <c r="B20" s="38" t="s">
        <v>228</v>
      </c>
      <c r="C20" s="38" t="s">
        <v>229</v>
      </c>
      <c r="D20" s="52">
        <v>44262</v>
      </c>
      <c r="E20" s="40">
        <v>15000000</v>
      </c>
      <c r="F20" s="53">
        <v>0.08</v>
      </c>
      <c r="G20" s="40">
        <v>1200000</v>
      </c>
    </row>
    <row r="21" spans="1:7">
      <c r="A21" s="37"/>
      <c r="B21" s="38" t="s">
        <v>230</v>
      </c>
      <c r="C21" s="38" t="s">
        <v>231</v>
      </c>
      <c r="D21" s="52">
        <v>44301</v>
      </c>
      <c r="E21" s="40">
        <v>8000000</v>
      </c>
      <c r="F21" s="53">
        <v>0.09</v>
      </c>
      <c r="G21" s="40">
        <v>600000</v>
      </c>
    </row>
    <row r="22" spans="1:7">
      <c r="A22" s="37"/>
      <c r="B22" s="38" t="s">
        <v>232</v>
      </c>
      <c r="C22" s="38" t="s">
        <v>233</v>
      </c>
      <c r="D22" s="52">
        <v>44339</v>
      </c>
      <c r="E22" s="40">
        <v>2000000</v>
      </c>
      <c r="F22" s="53">
        <v>7.1999999999999995E-2</v>
      </c>
      <c r="G22" s="40">
        <v>144000</v>
      </c>
    </row>
    <row r="23" spans="1:7">
      <c r="A23" s="37"/>
      <c r="B23" s="38" t="s">
        <v>234</v>
      </c>
      <c r="C23" s="38" t="s">
        <v>235</v>
      </c>
      <c r="D23" s="52">
        <v>44407</v>
      </c>
      <c r="E23" s="40">
        <v>12000000</v>
      </c>
      <c r="F23" s="53">
        <v>0.06</v>
      </c>
      <c r="G23" s="40">
        <v>936000</v>
      </c>
    </row>
    <row r="24" spans="1:7">
      <c r="A24" s="37"/>
      <c r="B24" s="38" t="s">
        <v>236</v>
      </c>
      <c r="C24" s="38" t="s">
        <v>237</v>
      </c>
      <c r="D24" s="52">
        <v>44450</v>
      </c>
      <c r="E24" s="40">
        <v>2500000</v>
      </c>
      <c r="F24" s="53">
        <v>7.1999999999999995E-2</v>
      </c>
      <c r="G24" s="40">
        <v>180000</v>
      </c>
    </row>
    <row r="25" spans="1:7">
      <c r="A25" s="37"/>
      <c r="B25" s="38" t="s">
        <v>238</v>
      </c>
      <c r="C25" s="38" t="s">
        <v>239</v>
      </c>
      <c r="D25" s="52">
        <v>44494</v>
      </c>
      <c r="E25" s="40">
        <v>20000000</v>
      </c>
      <c r="F25" s="53">
        <v>0.05</v>
      </c>
      <c r="G25" s="40">
        <v>1700000</v>
      </c>
    </row>
    <row r="26" spans="1:7">
      <c r="A26" s="37"/>
      <c r="B26" s="38" t="s">
        <v>240</v>
      </c>
      <c r="C26" s="38"/>
      <c r="D26" s="38"/>
      <c r="E26" s="40">
        <v>64500000</v>
      </c>
      <c r="F26" s="38"/>
      <c r="G26" s="40">
        <v>5135000</v>
      </c>
    </row>
  </sheetData>
  <mergeCells count="1">
    <mergeCell ref="B10:D10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7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10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기타작업</vt:lpstr>
      <vt:lpstr>Chart1</vt:lpstr>
      <vt:lpstr>'기본작업-3'!Criteria</vt:lpstr>
      <vt:lpstr>'기본작업-3'!Extract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2020-07-06T13:03:34Z</dcterms:modified>
</cp:coreProperties>
</file>