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엑셀파일\모의고사\정답\"/>
    </mc:Choice>
  </mc:AlternateContent>
  <bookViews>
    <workbookView xWindow="0" yWindow="0" windowWidth="25600" windowHeight="12170" tabRatio="552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7" l="1"/>
  <c r="F5" i="7"/>
  <c r="F6" i="7"/>
  <c r="F7" i="7"/>
  <c r="F8" i="7"/>
  <c r="F9" i="7"/>
  <c r="F10" i="7"/>
  <c r="F11" i="7"/>
  <c r="F12" i="7"/>
  <c r="E26" i="4"/>
  <c r="E27" i="4"/>
  <c r="E28" i="4"/>
  <c r="E29" i="4"/>
  <c r="E30" i="4"/>
  <c r="E31" i="4"/>
  <c r="J15" i="4"/>
  <c r="J16" i="4"/>
  <c r="J17" i="4"/>
  <c r="J18" i="4"/>
  <c r="J19" i="4"/>
  <c r="J20" i="4"/>
  <c r="C15" i="4"/>
  <c r="C16" i="4"/>
  <c r="C17" i="4"/>
  <c r="E25" i="4" l="1"/>
  <c r="J14" i="4"/>
  <c r="C14" i="4"/>
  <c r="J6" i="4"/>
  <c r="D10" i="4"/>
  <c r="F10" i="8" l="1"/>
  <c r="F9" i="8"/>
  <c r="F8" i="8"/>
  <c r="F7" i="8"/>
  <c r="F6" i="8"/>
  <c r="F5" i="8"/>
  <c r="F4" i="8"/>
  <c r="G12" i="6"/>
  <c r="G11" i="6"/>
  <c r="G10" i="6"/>
  <c r="G9" i="6"/>
  <c r="G8" i="6"/>
  <c r="G7" i="6"/>
  <c r="G6" i="6"/>
  <c r="G5" i="6"/>
  <c r="G4" i="6"/>
  <c r="B4" i="5"/>
  <c r="B7" i="5" s="1"/>
  <c r="B11" i="5" s="1"/>
  <c r="D8" i="4"/>
  <c r="D7" i="4"/>
  <c r="D6" i="4"/>
  <c r="D5" i="4"/>
  <c r="D4" i="4"/>
  <c r="D3" i="4"/>
</calcChain>
</file>

<file path=xl/comments1.xml><?xml version="1.0" encoding="utf-8"?>
<comments xmlns="http://schemas.openxmlformats.org/spreadsheetml/2006/main">
  <authors>
    <author>user</author>
  </authors>
  <commentList>
    <comment ref="H10" authorId="0" shapeId="0">
      <text>
        <r>
          <rPr>
            <b/>
            <sz val="9"/>
            <color indexed="81"/>
            <rFont val="돋움"/>
            <family val="3"/>
            <charset val="129"/>
          </rPr>
          <t>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지출항목</t>
        </r>
      </text>
    </comment>
  </commentList>
</comments>
</file>

<file path=xl/sharedStrings.xml><?xml version="1.0" encoding="utf-8"?>
<sst xmlns="http://schemas.openxmlformats.org/spreadsheetml/2006/main" count="331" uniqueCount="248">
  <si>
    <t>식기 선물 주문현황</t>
    <phoneticPr fontId="4" type="noConversion"/>
  </si>
  <si>
    <t>실습실별 소모품 사용현황</t>
    <phoneticPr fontId="4" type="noConversion"/>
  </si>
  <si>
    <t>품목코드</t>
    <phoneticPr fontId="4" type="noConversion"/>
  </si>
  <si>
    <t>소모품명</t>
    <phoneticPr fontId="4" type="noConversion"/>
  </si>
  <si>
    <t>단가(원)</t>
    <phoneticPr fontId="4" type="noConversion"/>
  </si>
  <si>
    <t>CAD실</t>
    <phoneticPr fontId="4" type="noConversion"/>
  </si>
  <si>
    <t>시각디자인실</t>
    <phoneticPr fontId="4" type="noConversion"/>
  </si>
  <si>
    <t>프로그램실</t>
    <phoneticPr fontId="4" type="noConversion"/>
  </si>
  <si>
    <t>멀티미디어실</t>
    <phoneticPr fontId="4" type="noConversion"/>
  </si>
  <si>
    <t>총사용금액</t>
    <phoneticPr fontId="4" type="noConversion"/>
  </si>
  <si>
    <t>INK580</t>
    <phoneticPr fontId="4" type="noConversion"/>
  </si>
  <si>
    <t>프린트 잉크</t>
    <phoneticPr fontId="4" type="noConversion"/>
  </si>
  <si>
    <t>CD805</t>
    <phoneticPr fontId="4" type="noConversion"/>
  </si>
  <si>
    <t>공CD</t>
    <phoneticPr fontId="4" type="noConversion"/>
  </si>
  <si>
    <t>AS009</t>
    <phoneticPr fontId="4" type="noConversion"/>
  </si>
  <si>
    <t>A4용지</t>
    <phoneticPr fontId="4" type="noConversion"/>
  </si>
  <si>
    <t>BS004</t>
    <phoneticPr fontId="4" type="noConversion"/>
  </si>
  <si>
    <t>B4용지</t>
    <phoneticPr fontId="4" type="noConversion"/>
  </si>
  <si>
    <t>MR006</t>
    <phoneticPr fontId="4" type="noConversion"/>
  </si>
  <si>
    <t>마커펜</t>
    <phoneticPr fontId="4" type="noConversion"/>
  </si>
  <si>
    <t>ER012</t>
    <phoneticPr fontId="4" type="noConversion"/>
  </si>
  <si>
    <t>지우개</t>
    <phoneticPr fontId="4" type="noConversion"/>
  </si>
  <si>
    <t>HR635</t>
    <phoneticPr fontId="4" type="noConversion"/>
  </si>
  <si>
    <t>외장형 하드</t>
    <phoneticPr fontId="4" type="noConversion"/>
  </si>
  <si>
    <t>MO963</t>
    <phoneticPr fontId="4" type="noConversion"/>
  </si>
  <si>
    <t>마우스</t>
    <phoneticPr fontId="4" type="noConversion"/>
  </si>
  <si>
    <t>KY690</t>
    <phoneticPr fontId="4" type="noConversion"/>
  </si>
  <si>
    <t>키보드</t>
    <phoneticPr fontId="4" type="noConversion"/>
  </si>
  <si>
    <t>Sale 가격</t>
    <phoneticPr fontId="4" type="noConversion"/>
  </si>
  <si>
    <t>프린트 잉크</t>
    <phoneticPr fontId="4" type="noConversion"/>
  </si>
  <si>
    <t>A4용지</t>
    <phoneticPr fontId="4" type="noConversion"/>
  </si>
  <si>
    <t>B4용지</t>
    <phoneticPr fontId="4" type="noConversion"/>
  </si>
  <si>
    <t>외장형 하드</t>
    <phoneticPr fontId="4" type="noConversion"/>
  </si>
  <si>
    <t>주요종목 주식시세</t>
    <phoneticPr fontId="4" type="noConversion"/>
  </si>
  <si>
    <t>종목</t>
    <phoneticPr fontId="4" type="noConversion"/>
  </si>
  <si>
    <t>상장구분</t>
    <phoneticPr fontId="4" type="noConversion"/>
  </si>
  <si>
    <t>종가</t>
    <phoneticPr fontId="4" type="noConversion"/>
  </si>
  <si>
    <t>전일비</t>
    <phoneticPr fontId="4" type="noConversion"/>
  </si>
  <si>
    <t>거래량</t>
    <phoneticPr fontId="4" type="noConversion"/>
  </si>
  <si>
    <t>제원상사</t>
    <phoneticPr fontId="4" type="noConversion"/>
  </si>
  <si>
    <t>코스피</t>
    <phoneticPr fontId="4" type="noConversion"/>
  </si>
  <si>
    <t>초이마트</t>
    <phoneticPr fontId="4" type="noConversion"/>
  </si>
  <si>
    <t>코스닥</t>
    <phoneticPr fontId="4" type="noConversion"/>
  </si>
  <si>
    <t>CT전자</t>
    <phoneticPr fontId="4" type="noConversion"/>
  </si>
  <si>
    <t>다한지주</t>
    <phoneticPr fontId="4" type="noConversion"/>
  </si>
  <si>
    <t>MHK</t>
    <phoneticPr fontId="4" type="noConversion"/>
  </si>
  <si>
    <t>코스닥</t>
    <phoneticPr fontId="4" type="noConversion"/>
  </si>
  <si>
    <t>CISOCO</t>
    <phoneticPr fontId="4" type="noConversion"/>
  </si>
  <si>
    <t>PT인터넷</t>
    <phoneticPr fontId="4" type="noConversion"/>
  </si>
  <si>
    <t>고음닷컴</t>
    <phoneticPr fontId="4" type="noConversion"/>
  </si>
  <si>
    <t>대산증권</t>
    <phoneticPr fontId="4" type="noConversion"/>
  </si>
  <si>
    <t>영진홈쇼핑</t>
    <phoneticPr fontId="4" type="noConversion"/>
  </si>
  <si>
    <t>[표1] 쌀 판매금액 현황</t>
    <phoneticPr fontId="4" type="noConversion"/>
  </si>
  <si>
    <t>[표2]</t>
    <phoneticPr fontId="4" type="noConversion"/>
  </si>
  <si>
    <t>회원 현황</t>
    <phoneticPr fontId="4" type="noConversion"/>
  </si>
  <si>
    <t>브랜드</t>
    <phoneticPr fontId="4" type="noConversion"/>
  </si>
  <si>
    <t>출고단가</t>
  </si>
  <si>
    <t>거래량</t>
  </si>
  <si>
    <t>판매금액</t>
    <phoneticPr fontId="4" type="noConversion"/>
  </si>
  <si>
    <t>회원코드</t>
    <phoneticPr fontId="4" type="noConversion"/>
  </si>
  <si>
    <t>지역</t>
    <phoneticPr fontId="4" type="noConversion"/>
  </si>
  <si>
    <t>이름</t>
    <phoneticPr fontId="4" type="noConversion"/>
  </si>
  <si>
    <t>당진</t>
    <phoneticPr fontId="4" type="noConversion"/>
  </si>
  <si>
    <t>A-101</t>
    <phoneticPr fontId="4" type="noConversion"/>
  </si>
  <si>
    <t>서초구</t>
    <phoneticPr fontId="4" type="noConversion"/>
  </si>
  <si>
    <t>오세라</t>
    <phoneticPr fontId="4" type="noConversion"/>
  </si>
  <si>
    <t>정성드리</t>
    <phoneticPr fontId="4" type="noConversion"/>
  </si>
  <si>
    <t>A-103</t>
    <phoneticPr fontId="4" type="noConversion"/>
  </si>
  <si>
    <t>강남구</t>
    <phoneticPr fontId="4" type="noConversion"/>
  </si>
  <si>
    <t>정지원</t>
    <phoneticPr fontId="4" type="noConversion"/>
  </si>
  <si>
    <t>왕우렁이</t>
    <phoneticPr fontId="4" type="noConversion"/>
  </si>
  <si>
    <t>A-202</t>
    <phoneticPr fontId="4" type="noConversion"/>
  </si>
  <si>
    <t>강동구</t>
    <phoneticPr fontId="4" type="noConversion"/>
  </si>
  <si>
    <t>이영은</t>
    <phoneticPr fontId="4" type="noConversion"/>
  </si>
  <si>
    <t>회원수</t>
    <phoneticPr fontId="4" type="noConversion"/>
  </si>
  <si>
    <t>소금강</t>
    <phoneticPr fontId="4" type="noConversion"/>
  </si>
  <si>
    <t>A-301</t>
    <phoneticPr fontId="4" type="noConversion"/>
  </si>
  <si>
    <t>노원구</t>
    <phoneticPr fontId="4" type="noConversion"/>
  </si>
  <si>
    <t>정만호</t>
    <phoneticPr fontId="4" type="noConversion"/>
  </si>
  <si>
    <t>소백산</t>
    <phoneticPr fontId="4" type="noConversion"/>
  </si>
  <si>
    <t>B-401</t>
    <phoneticPr fontId="4" type="noConversion"/>
  </si>
  <si>
    <t>동작구</t>
    <phoneticPr fontId="4" type="noConversion"/>
  </si>
  <si>
    <t>홍금보</t>
    <phoneticPr fontId="4" type="noConversion"/>
  </si>
  <si>
    <t>땅마을</t>
    <phoneticPr fontId="4" type="noConversion"/>
  </si>
  <si>
    <t>B-108</t>
    <phoneticPr fontId="4" type="noConversion"/>
  </si>
  <si>
    <t>이순호</t>
    <phoneticPr fontId="4" type="noConversion"/>
  </si>
  <si>
    <t>C-301</t>
    <phoneticPr fontId="4" type="noConversion"/>
  </si>
  <si>
    <t>안관헌</t>
    <phoneticPr fontId="4" type="noConversion"/>
  </si>
  <si>
    <t>거래량이 30이상인 판매금액 합계</t>
    <phoneticPr fontId="4" type="noConversion"/>
  </si>
  <si>
    <t>C-220</t>
    <phoneticPr fontId="4" type="noConversion"/>
  </si>
  <si>
    <t>마포구</t>
    <phoneticPr fontId="4" type="noConversion"/>
  </si>
  <si>
    <t>정세화</t>
    <phoneticPr fontId="4" type="noConversion"/>
  </si>
  <si>
    <t>[표3]  야채 판매 현황</t>
    <phoneticPr fontId="4" type="noConversion"/>
  </si>
  <si>
    <t xml:space="preserve">[표4] </t>
    <phoneticPr fontId="4" type="noConversion"/>
  </si>
  <si>
    <t>수강 신청 금액</t>
    <phoneticPr fontId="4" type="noConversion"/>
  </si>
  <si>
    <t>품목명</t>
    <phoneticPr fontId="4" type="noConversion"/>
  </si>
  <si>
    <t>무게(g)</t>
    <phoneticPr fontId="4" type="noConversion"/>
  </si>
  <si>
    <t>금액</t>
    <phoneticPr fontId="4" type="noConversion"/>
  </si>
  <si>
    <t>회원명</t>
    <phoneticPr fontId="4" type="noConversion"/>
  </si>
  <si>
    <t>수강료(시간)</t>
    <phoneticPr fontId="4" type="noConversion"/>
  </si>
  <si>
    <t>수강시작일</t>
    <phoneticPr fontId="4" type="noConversion"/>
  </si>
  <si>
    <t>수강종료일</t>
    <phoneticPr fontId="4" type="noConversion"/>
  </si>
  <si>
    <t>총수강료</t>
    <phoneticPr fontId="4" type="noConversion"/>
  </si>
  <si>
    <t>감자</t>
    <phoneticPr fontId="4" type="noConversion"/>
  </si>
  <si>
    <t>박진성</t>
    <phoneticPr fontId="4" type="noConversion"/>
  </si>
  <si>
    <t>고구마</t>
    <phoneticPr fontId="4" type="noConversion"/>
  </si>
  <si>
    <t>최규성</t>
    <phoneticPr fontId="4" type="noConversion"/>
  </si>
  <si>
    <t>당근</t>
    <phoneticPr fontId="4" type="noConversion"/>
  </si>
  <si>
    <t>김천일</t>
    <phoneticPr fontId="4" type="noConversion"/>
  </si>
  <si>
    <t>콩나물</t>
    <phoneticPr fontId="4" type="noConversion"/>
  </si>
  <si>
    <t>이찬희</t>
    <phoneticPr fontId="4" type="noConversion"/>
  </si>
  <si>
    <t>품목별 단가표(원/100g)</t>
    <phoneticPr fontId="4" type="noConversion"/>
  </si>
  <si>
    <t>이영광</t>
    <phoneticPr fontId="4" type="noConversion"/>
  </si>
  <si>
    <t>감자</t>
    <phoneticPr fontId="4" type="noConversion"/>
  </si>
  <si>
    <t>당근</t>
    <phoneticPr fontId="4" type="noConversion"/>
  </si>
  <si>
    <t>김준현</t>
    <phoneticPr fontId="4" type="noConversion"/>
  </si>
  <si>
    <t xml:space="preserve">[표5] </t>
    <phoneticPr fontId="4" type="noConversion"/>
  </si>
  <si>
    <t>진급시험 현황</t>
    <phoneticPr fontId="4" type="noConversion"/>
  </si>
  <si>
    <t>수험번호</t>
    <phoneticPr fontId="4" type="noConversion"/>
  </si>
  <si>
    <t>전산</t>
    <phoneticPr fontId="4" type="noConversion"/>
  </si>
  <si>
    <t>영어</t>
    <phoneticPr fontId="4" type="noConversion"/>
  </si>
  <si>
    <t>상식</t>
    <phoneticPr fontId="4" type="noConversion"/>
  </si>
  <si>
    <t>평가</t>
    <phoneticPr fontId="4" type="noConversion"/>
  </si>
  <si>
    <t>A1001</t>
    <phoneticPr fontId="4" type="noConversion"/>
  </si>
  <si>
    <t>A1002</t>
  </si>
  <si>
    <t>A1003</t>
  </si>
  <si>
    <t>A1004</t>
  </si>
  <si>
    <t>A1005</t>
  </si>
  <si>
    <t>A1006</t>
  </si>
  <si>
    <t>A1007</t>
  </si>
  <si>
    <t>자동차 할부금 계산표</t>
    <phoneticPr fontId="4" type="noConversion"/>
  </si>
  <si>
    <t>차량금액</t>
    <phoneticPr fontId="4" type="noConversion"/>
  </si>
  <si>
    <t>인도금</t>
    <phoneticPr fontId="4" type="noConversion"/>
  </si>
  <si>
    <t>할부원금</t>
    <phoneticPr fontId="4" type="noConversion"/>
  </si>
  <si>
    <t>연이율</t>
    <phoneticPr fontId="4" type="noConversion"/>
  </si>
  <si>
    <t>상환기간(월)</t>
    <phoneticPr fontId="4" type="noConversion"/>
  </si>
  <si>
    <t>월납입금액</t>
    <phoneticPr fontId="4" type="noConversion"/>
  </si>
  <si>
    <t>월 납입금액</t>
    <phoneticPr fontId="4" type="noConversion"/>
  </si>
  <si>
    <t>(연)이율</t>
    <phoneticPr fontId="4" type="noConversion"/>
  </si>
  <si>
    <t>컴퓨터 부품 판매 실적표</t>
    <phoneticPr fontId="4" type="noConversion"/>
  </si>
  <si>
    <t>분류코드</t>
    <phoneticPr fontId="4" type="noConversion"/>
  </si>
  <si>
    <t>주문날짜</t>
    <phoneticPr fontId="4" type="noConversion"/>
  </si>
  <si>
    <t>제조회사</t>
  </si>
  <si>
    <t>생산원가</t>
    <phoneticPr fontId="4" type="noConversion"/>
  </si>
  <si>
    <t>판매가</t>
  </si>
  <si>
    <t>판매량</t>
  </si>
  <si>
    <t>이익금</t>
    <phoneticPr fontId="4" type="noConversion"/>
  </si>
  <si>
    <t>CP001</t>
    <phoneticPr fontId="4" type="noConversion"/>
  </si>
  <si>
    <t>성일전자</t>
    <phoneticPr fontId="4" type="noConversion"/>
  </si>
  <si>
    <t>MA001</t>
    <phoneticPr fontId="4" type="noConversion"/>
  </si>
  <si>
    <t>영진전자</t>
    <phoneticPr fontId="4" type="noConversion"/>
  </si>
  <si>
    <t>천지전자</t>
    <phoneticPr fontId="4" type="noConversion"/>
  </si>
  <si>
    <t>HDD001</t>
    <phoneticPr fontId="4" type="noConversion"/>
  </si>
  <si>
    <t>영하전자</t>
    <phoneticPr fontId="4" type="noConversion"/>
  </si>
  <si>
    <t>영진전자</t>
    <phoneticPr fontId="4" type="noConversion"/>
  </si>
  <si>
    <t>HDD001</t>
    <phoneticPr fontId="4" type="noConversion"/>
  </si>
  <si>
    <t>천지전자</t>
    <phoneticPr fontId="4" type="noConversion"/>
  </si>
  <si>
    <t xml:space="preserve">[표1] </t>
    <phoneticPr fontId="4" type="noConversion"/>
  </si>
  <si>
    <t>분유 제품별 판매 현황</t>
    <phoneticPr fontId="4" type="noConversion"/>
  </si>
  <si>
    <t>제품명</t>
    <phoneticPr fontId="4" type="noConversion"/>
  </si>
  <si>
    <t>1사분기</t>
    <phoneticPr fontId="4" type="noConversion"/>
  </si>
  <si>
    <t>2사분기</t>
  </si>
  <si>
    <t>3사분기</t>
  </si>
  <si>
    <t>4사분기</t>
  </si>
  <si>
    <t>합계</t>
    <phoneticPr fontId="4" type="noConversion"/>
  </si>
  <si>
    <t>N임페리얼</t>
    <phoneticPr fontId="4" type="noConversion"/>
  </si>
  <si>
    <t>P궁</t>
    <phoneticPr fontId="4" type="noConversion"/>
  </si>
  <si>
    <t>N프리미엄</t>
    <phoneticPr fontId="4" type="noConversion"/>
  </si>
  <si>
    <t>N사이언스</t>
    <phoneticPr fontId="4" type="noConversion"/>
  </si>
  <si>
    <t>N산양</t>
    <phoneticPr fontId="4" type="noConversion"/>
  </si>
  <si>
    <t>P다이아몬드</t>
    <phoneticPr fontId="4" type="noConversion"/>
  </si>
  <si>
    <t>P에메랄드</t>
    <phoneticPr fontId="4" type="noConversion"/>
  </si>
  <si>
    <t>M엡솔루트</t>
    <phoneticPr fontId="4" type="noConversion"/>
  </si>
  <si>
    <t>M그랑노블</t>
    <phoneticPr fontId="4" type="noConversion"/>
  </si>
  <si>
    <t>유적지 관광객 이동현황</t>
    <phoneticPr fontId="4" type="noConversion"/>
  </si>
  <si>
    <t>단위: (명)</t>
    <phoneticPr fontId="4" type="noConversion"/>
  </si>
  <si>
    <t>유적지명</t>
    <phoneticPr fontId="4" type="noConversion"/>
  </si>
  <si>
    <t>1월-3월</t>
    <phoneticPr fontId="4" type="noConversion"/>
  </si>
  <si>
    <t>4월-6월</t>
    <phoneticPr fontId="4" type="noConversion"/>
  </si>
  <si>
    <t>7월-9월</t>
    <phoneticPr fontId="4" type="noConversion"/>
  </si>
  <si>
    <t>10월-12월</t>
    <phoneticPr fontId="4" type="noConversion"/>
  </si>
  <si>
    <t>유적지별 합계 인원</t>
    <phoneticPr fontId="4" type="noConversion"/>
  </si>
  <si>
    <t>전등사</t>
    <phoneticPr fontId="4" type="noConversion"/>
  </si>
  <si>
    <t>삼랑성</t>
    <phoneticPr fontId="4" type="noConversion"/>
  </si>
  <si>
    <t>강화산성</t>
    <phoneticPr fontId="4" type="noConversion"/>
  </si>
  <si>
    <t>광성보</t>
    <phoneticPr fontId="4" type="noConversion"/>
  </si>
  <si>
    <t>고려궁지</t>
    <phoneticPr fontId="4" type="noConversion"/>
  </si>
  <si>
    <t>충렬사</t>
    <phoneticPr fontId="4" type="noConversion"/>
  </si>
  <si>
    <t>봉천대</t>
    <phoneticPr fontId="4" type="noConversion"/>
  </si>
  <si>
    <t>단위 : 천원</t>
    <phoneticPr fontId="4" type="noConversion"/>
  </si>
  <si>
    <t>제품코드</t>
    <phoneticPr fontId="4" type="noConversion"/>
  </si>
  <si>
    <t>제품명</t>
    <phoneticPr fontId="4" type="noConversion"/>
  </si>
  <si>
    <t>제조사</t>
    <phoneticPr fontId="4" type="noConversion"/>
  </si>
  <si>
    <t>제조국가</t>
    <phoneticPr fontId="4" type="noConversion"/>
  </si>
  <si>
    <t>수량</t>
    <phoneticPr fontId="4" type="noConversion"/>
  </si>
  <si>
    <t>단가</t>
    <phoneticPr fontId="4" type="noConversion"/>
  </si>
  <si>
    <t>금액</t>
    <phoneticPr fontId="4" type="noConversion"/>
  </si>
  <si>
    <t>BT$-9871</t>
    <phoneticPr fontId="4" type="noConversion"/>
  </si>
  <si>
    <t>베이비 식기 세트</t>
    <phoneticPr fontId="4" type="noConversion"/>
  </si>
  <si>
    <t>리첼</t>
    <phoneticPr fontId="4" type="noConversion"/>
  </si>
  <si>
    <t>일본</t>
    <phoneticPr fontId="4" type="noConversion"/>
  </si>
  <si>
    <t>DF*-01236</t>
    <phoneticPr fontId="4" type="noConversion"/>
  </si>
  <si>
    <t>홈세트 플라워 42pcs</t>
    <phoneticPr fontId="4" type="noConversion"/>
  </si>
  <si>
    <t>우주도자기</t>
    <phoneticPr fontId="4" type="noConversion"/>
  </si>
  <si>
    <t>한국</t>
    <phoneticPr fontId="4" type="noConversion"/>
  </si>
  <si>
    <t>CP%-05879</t>
    <phoneticPr fontId="4" type="noConversion"/>
  </si>
  <si>
    <t xml:space="preserve">라라 4인 홈세트 </t>
    <phoneticPr fontId="4" type="noConversion"/>
  </si>
  <si>
    <t>쓰임</t>
    <phoneticPr fontId="4" type="noConversion"/>
  </si>
  <si>
    <t>QW~-01238</t>
    <phoneticPr fontId="4" type="noConversion"/>
  </si>
  <si>
    <t>다기세트</t>
    <phoneticPr fontId="4" type="noConversion"/>
  </si>
  <si>
    <t>노리다시</t>
    <phoneticPr fontId="4" type="noConversion"/>
  </si>
  <si>
    <t>RE!-01239</t>
    <phoneticPr fontId="4" type="noConversion"/>
  </si>
  <si>
    <t>다과세트 크리미</t>
    <phoneticPr fontId="4" type="noConversion"/>
  </si>
  <si>
    <t>행정자기</t>
    <phoneticPr fontId="4" type="noConversion"/>
  </si>
  <si>
    <t>AD#-01240</t>
  </si>
  <si>
    <t>오첩반상기 드림</t>
    <phoneticPr fontId="4" type="noConversion"/>
  </si>
  <si>
    <t>레녹시</t>
    <phoneticPr fontId="4" type="noConversion"/>
  </si>
  <si>
    <t>미국</t>
    <phoneticPr fontId="4" type="noConversion"/>
  </si>
  <si>
    <t>AD#-01241</t>
  </si>
  <si>
    <t>주기세트</t>
    <phoneticPr fontId="4" type="noConversion"/>
  </si>
  <si>
    <t>누이</t>
    <phoneticPr fontId="4" type="noConversion"/>
  </si>
  <si>
    <t>한국</t>
    <phoneticPr fontId="4" type="noConversion"/>
  </si>
  <si>
    <t>AD#-01235</t>
    <phoneticPr fontId="4" type="noConversion"/>
  </si>
  <si>
    <t>홈세트 글로리아 43pcs</t>
    <phoneticPr fontId="4" type="noConversion"/>
  </si>
  <si>
    <t>롯데자기</t>
    <phoneticPr fontId="4" type="noConversion"/>
  </si>
  <si>
    <t>GO^-5981</t>
    <phoneticPr fontId="4" type="noConversion"/>
  </si>
  <si>
    <t>퓨어 본차이나</t>
    <phoneticPr fontId="4" type="noConversion"/>
  </si>
  <si>
    <t>짱가이</t>
    <phoneticPr fontId="4" type="noConversion"/>
  </si>
  <si>
    <t>중국</t>
    <phoneticPr fontId="4" type="noConversion"/>
  </si>
  <si>
    <t>FD&amp;-01237</t>
    <phoneticPr fontId="4" type="noConversion"/>
  </si>
  <si>
    <t>칠첩반상기 슈페리얼</t>
    <phoneticPr fontId="4" type="noConversion"/>
  </si>
  <si>
    <t>엔슬레</t>
    <phoneticPr fontId="4" type="noConversion"/>
  </si>
  <si>
    <t>영국</t>
    <phoneticPr fontId="4" type="noConversion"/>
  </si>
  <si>
    <t>1월</t>
  </si>
  <si>
    <t>4월</t>
  </si>
  <si>
    <t>5월</t>
  </si>
  <si>
    <t>7월</t>
  </si>
  <si>
    <t>8월</t>
  </si>
  <si>
    <t>성일전자</t>
  </si>
  <si>
    <t>영진전자</t>
  </si>
  <si>
    <t>영하전자</t>
  </si>
  <si>
    <t>천지전자</t>
  </si>
  <si>
    <t>합계 : 생산원가</t>
  </si>
  <si>
    <t>합계 : 판매가</t>
  </si>
  <si>
    <t>합계 : 이익금</t>
  </si>
  <si>
    <t>주문날짜</t>
  </si>
  <si>
    <t>값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</si>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</sst>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#,##0_);[Red]\(#,##0\)"/>
    <numFmt numFmtId="179" formatCode="mm&quot;월&quot;\ dd&quot;일&quot;"/>
    <numFmt numFmtId="180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name val="궁서"/>
      <family val="1"/>
      <charset val="129"/>
    </font>
    <font>
      <b/>
      <sz val="1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0" borderId="0">
      <alignment horizontal="center"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7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>
      <alignment vertical="center"/>
    </xf>
    <xf numFmtId="0" fontId="3" fillId="0" borderId="1" xfId="0" applyNumberFormat="1" applyFont="1" applyBorder="1">
      <alignment vertical="center"/>
    </xf>
    <xf numFmtId="0" fontId="3" fillId="0" borderId="1" xfId="0" applyNumberFormat="1" applyFont="1" applyFill="1" applyBorder="1">
      <alignment vertical="center"/>
    </xf>
    <xf numFmtId="41" fontId="3" fillId="0" borderId="1" xfId="1" applyFont="1" applyBorder="1" applyAlignment="1">
      <alignment horizontal="center"/>
    </xf>
    <xf numFmtId="0" fontId="3" fillId="0" borderId="1" xfId="3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indent="1"/>
    </xf>
    <xf numFmtId="41" fontId="3" fillId="0" borderId="1" xfId="1" applyFont="1" applyBorder="1" applyAlignment="1">
      <alignment horizontal="right" indent="1"/>
    </xf>
    <xf numFmtId="41" fontId="3" fillId="0" borderId="1" xfId="1" applyFont="1" applyBorder="1" applyAlignment="1"/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/>
    </xf>
    <xf numFmtId="41" fontId="3" fillId="0" borderId="1" xfId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/>
    </xf>
    <xf numFmtId="0" fontId="3" fillId="0" borderId="3" xfId="0" applyFont="1" applyFill="1" applyBorder="1" applyAlignment="1"/>
    <xf numFmtId="0" fontId="3" fillId="0" borderId="0" xfId="0" applyFont="1" applyFill="1" applyBorder="1">
      <alignment vertical="center"/>
    </xf>
    <xf numFmtId="0" fontId="3" fillId="0" borderId="0" xfId="4" applyFont="1" applyFill="1">
      <alignment vertical="center"/>
    </xf>
    <xf numFmtId="0" fontId="6" fillId="0" borderId="0" xfId="4" applyFont="1" applyFill="1">
      <alignment vertical="center"/>
    </xf>
    <xf numFmtId="0" fontId="3" fillId="0" borderId="1" xfId="4" applyFont="1" applyFill="1" applyBorder="1" applyAlignment="1">
      <alignment horizontal="center"/>
    </xf>
    <xf numFmtId="176" fontId="3" fillId="0" borderId="1" xfId="4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4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indent="1"/>
    </xf>
    <xf numFmtId="42" fontId="3" fillId="0" borderId="1" xfId="2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2" fontId="3" fillId="0" borderId="1" xfId="1" applyNumberFormat="1" applyFont="1" applyFill="1" applyBorder="1" applyAlignment="1"/>
    <xf numFmtId="177" fontId="3" fillId="0" borderId="1" xfId="0" applyNumberFormat="1" applyFont="1" applyFill="1" applyBorder="1" applyAlignment="1">
      <alignment horizontal="center"/>
    </xf>
    <xf numFmtId="178" fontId="3" fillId="0" borderId="1" xfId="1" applyNumberFormat="1" applyFont="1" applyFill="1" applyBorder="1" applyAlignment="1"/>
    <xf numFmtId="178" fontId="3" fillId="0" borderId="1" xfId="0" applyNumberFormat="1" applyFont="1" applyFill="1" applyBorder="1">
      <alignment vertical="center"/>
    </xf>
    <xf numFmtId="41" fontId="3" fillId="3" borderId="1" xfId="1" applyFont="1" applyFill="1" applyBorder="1" applyAlignment="1">
      <alignment horizontal="center"/>
    </xf>
    <xf numFmtId="0" fontId="3" fillId="0" borderId="0" xfId="5" applyNumberFormat="1" applyFont="1" applyFill="1" applyBorder="1"/>
    <xf numFmtId="0" fontId="3" fillId="0" borderId="1" xfId="5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5" applyNumberFormat="1" applyFont="1" applyBorder="1" applyAlignment="1">
      <alignment horizontal="center"/>
    </xf>
    <xf numFmtId="179" fontId="3" fillId="0" borderId="1" xfId="5" applyNumberFormat="1" applyFont="1" applyBorder="1" applyAlignment="1">
      <alignment horizontal="center"/>
    </xf>
    <xf numFmtId="41" fontId="3" fillId="0" borderId="1" xfId="1" applyFont="1" applyBorder="1">
      <alignment vertical="center"/>
    </xf>
    <xf numFmtId="41" fontId="3" fillId="0" borderId="1" xfId="1" applyFont="1" applyFill="1" applyBorder="1" applyAlignment="1"/>
    <xf numFmtId="0" fontId="3" fillId="0" borderId="1" xfId="5" applyNumberFormat="1" applyFont="1" applyFill="1" applyBorder="1"/>
    <xf numFmtId="179" fontId="3" fillId="0" borderId="1" xfId="5" applyNumberFormat="1" applyFont="1" applyFill="1" applyBorder="1" applyAlignment="1">
      <alignment horizontal="center"/>
    </xf>
    <xf numFmtId="0" fontId="3" fillId="0" borderId="0" xfId="6" applyFont="1" applyFill="1"/>
    <xf numFmtId="42" fontId="7" fillId="0" borderId="0" xfId="2" applyFont="1" applyAlignment="1"/>
    <xf numFmtId="0" fontId="3" fillId="0" borderId="0" xfId="6" applyFont="1"/>
    <xf numFmtId="42" fontId="8" fillId="0" borderId="0" xfId="2" applyFont="1" applyAlignment="1"/>
    <xf numFmtId="0" fontId="3" fillId="0" borderId="0" xfId="6" applyFont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1" xfId="6" applyFont="1" applyBorder="1" applyAlignment="1">
      <alignment horizontal="left"/>
    </xf>
    <xf numFmtId="178" fontId="3" fillId="0" borderId="1" xfId="6" applyNumberFormat="1" applyFont="1" applyFill="1" applyBorder="1" applyAlignment="1">
      <alignment horizontal="center"/>
    </xf>
    <xf numFmtId="0" fontId="3" fillId="0" borderId="1" xfId="0" applyFont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1" fontId="3" fillId="0" borderId="1" xfId="1" applyFont="1" applyFill="1" applyBorder="1">
      <alignment vertical="center"/>
    </xf>
    <xf numFmtId="41" fontId="3" fillId="0" borderId="1" xfId="0" applyNumberFormat="1" applyFont="1" applyFill="1" applyBorder="1">
      <alignment vertic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1" fontId="3" fillId="0" borderId="1" xfId="1" applyNumberFormat="1" applyFont="1" applyBorder="1" applyAlignment="1"/>
    <xf numFmtId="0" fontId="0" fillId="0" borderId="1" xfId="0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10" fillId="0" borderId="0" xfId="0" applyNumberFormat="1" applyFont="1" applyAlignment="1">
      <alignment horizontal="centerContinuous" vertical="center"/>
    </xf>
    <xf numFmtId="0" fontId="11" fillId="3" borderId="1" xfId="0" applyNumberFormat="1" applyFont="1" applyFill="1" applyBorder="1" applyAlignment="1">
      <alignment horizontal="center" vertical="center" shrinkToFit="1"/>
    </xf>
    <xf numFmtId="180" fontId="3" fillId="0" borderId="1" xfId="0" applyNumberFormat="1" applyFont="1" applyBorder="1">
      <alignment vertical="center"/>
    </xf>
    <xf numFmtId="180" fontId="3" fillId="0" borderId="1" xfId="0" applyNumberFormat="1" applyFont="1" applyFill="1" applyBorder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6" fillId="0" borderId="1" xfId="6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0" xfId="5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</cellXfs>
  <cellStyles count="7">
    <cellStyle name="쉼표 [0]" xfId="1" builtinId="6"/>
    <cellStyle name="통화 [0]" xfId="2" builtinId="7"/>
    <cellStyle name="표준" xfId="0" builtinId="0"/>
    <cellStyle name="표준_2급O형" xfId="4"/>
    <cellStyle name="표준_Sheet1" xfId="6"/>
    <cellStyle name="표준_Sheet3" xfId="5"/>
    <cellStyle name="표준_테마06(유형)" xfId="3"/>
  </cellStyles>
  <dxfs count="2">
    <dxf>
      <font>
        <color rgb="FF0070C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r>
              <a:rPr lang="ko-KR" altLang="en-US" b="1">
                <a:latin typeface="굴림" panose="020B0600000101010101" pitchFamily="50" charset="-127"/>
                <a:ea typeface="굴림" panose="020B0600000101010101" pitchFamily="50" charset="-127"/>
              </a:rPr>
              <a:t>분기별 유적지 관광객 이동현황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차트작업!$B$3</c:f>
              <c:strCache>
                <c:ptCount val="1"/>
                <c:pt idx="0">
                  <c:v>1월-3월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차트작업!$B$4:$B$10</c:f>
              <c:numCache>
                <c:formatCode>_(* #,##0_);_(* \(#,##0\);_(* "-"_);_(@_)</c:formatCode>
                <c:ptCount val="7"/>
                <c:pt idx="0">
                  <c:v>1200</c:v>
                </c:pt>
                <c:pt idx="1">
                  <c:v>329</c:v>
                </c:pt>
                <c:pt idx="2">
                  <c:v>230</c:v>
                </c:pt>
                <c:pt idx="3">
                  <c:v>123</c:v>
                </c:pt>
                <c:pt idx="4">
                  <c:v>528</c:v>
                </c:pt>
                <c:pt idx="5">
                  <c:v>1100</c:v>
                </c:pt>
                <c:pt idx="6">
                  <c:v>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81-43E7-8322-22CFC6B94704}"/>
            </c:ext>
          </c:extLst>
        </c:ser>
        <c:ser>
          <c:idx val="0"/>
          <c:order val="1"/>
          <c:tx>
            <c:strRef>
              <c:f>차트작업!$C$3</c:f>
              <c:strCache>
                <c:ptCount val="1"/>
                <c:pt idx="0">
                  <c:v>4월-6월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차트작업!$C$4:$C$10</c:f>
              <c:numCache>
                <c:formatCode>_(* #,##0_);_(* \(#,##0\);_(* "-"_);_(@_)</c:formatCode>
                <c:ptCount val="7"/>
                <c:pt idx="0">
                  <c:v>982</c:v>
                </c:pt>
                <c:pt idx="1">
                  <c:v>263</c:v>
                </c:pt>
                <c:pt idx="2">
                  <c:v>184</c:v>
                </c:pt>
                <c:pt idx="3">
                  <c:v>98</c:v>
                </c:pt>
                <c:pt idx="4">
                  <c:v>422</c:v>
                </c:pt>
                <c:pt idx="5">
                  <c:v>880</c:v>
                </c:pt>
                <c:pt idx="6">
                  <c:v>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F-410F-B600-ED6DEFE63885}"/>
            </c:ext>
          </c:extLst>
        </c:ser>
        <c:ser>
          <c:idx val="1"/>
          <c:order val="2"/>
          <c:tx>
            <c:strRef>
              <c:f>차트작업!$D$3</c:f>
              <c:strCache>
                <c:ptCount val="1"/>
                <c:pt idx="0">
                  <c:v>7월-9월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C81-43E7-8322-22CFC6B947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굴림" panose="020B0600000101010101" pitchFamily="50" charset="-127"/>
                    <a:ea typeface="굴림" panose="020B0600000101010101" pitchFamily="50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차트작업!$D$4:$D$10</c:f>
              <c:numCache>
                <c:formatCode>_(* #,##0_);_(* \(#,##0\);_(* "-"_);_(@_)</c:formatCode>
                <c:ptCount val="7"/>
                <c:pt idx="0">
                  <c:v>1320</c:v>
                </c:pt>
                <c:pt idx="1">
                  <c:v>361</c:v>
                </c:pt>
                <c:pt idx="2">
                  <c:v>253</c:v>
                </c:pt>
                <c:pt idx="3">
                  <c:v>135</c:v>
                </c:pt>
                <c:pt idx="4">
                  <c:v>580</c:v>
                </c:pt>
                <c:pt idx="5">
                  <c:v>1210</c:v>
                </c:pt>
                <c:pt idx="6">
                  <c:v>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BF-410F-B600-ED6DEFE63885}"/>
            </c:ext>
          </c:extLst>
        </c:ser>
        <c:ser>
          <c:idx val="2"/>
          <c:order val="3"/>
          <c:tx>
            <c:strRef>
              <c:f>차트작업!$E$3</c:f>
              <c:strCache>
                <c:ptCount val="1"/>
                <c:pt idx="0">
                  <c:v>10월-12월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차트작업!$A$4:$A$10</c:f>
              <c:strCache>
                <c:ptCount val="7"/>
                <c:pt idx="0">
                  <c:v>전등사</c:v>
                </c:pt>
                <c:pt idx="1">
                  <c:v>삼랑성</c:v>
                </c:pt>
                <c:pt idx="2">
                  <c:v>강화산성</c:v>
                </c:pt>
                <c:pt idx="3">
                  <c:v>광성보</c:v>
                </c:pt>
                <c:pt idx="4">
                  <c:v>고려궁지</c:v>
                </c:pt>
                <c:pt idx="5">
                  <c:v>충렬사</c:v>
                </c:pt>
                <c:pt idx="6">
                  <c:v>봉천대</c:v>
                </c:pt>
              </c:strCache>
            </c:strRef>
          </c:cat>
          <c:val>
            <c:numRef>
              <c:f>차트작업!$E$4:$E$10</c:f>
              <c:numCache>
                <c:formatCode>_(* #,##0_);_(* \(#,##0\);_(* "-"_);_(@_)</c:formatCode>
                <c:ptCount val="7"/>
                <c:pt idx="0">
                  <c:v>1080</c:v>
                </c:pt>
                <c:pt idx="1">
                  <c:v>296</c:v>
                </c:pt>
                <c:pt idx="2">
                  <c:v>207</c:v>
                </c:pt>
                <c:pt idx="3">
                  <c:v>110</c:v>
                </c:pt>
                <c:pt idx="4">
                  <c:v>470</c:v>
                </c:pt>
                <c:pt idx="5">
                  <c:v>990</c:v>
                </c:pt>
                <c:pt idx="6">
                  <c:v>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BF-410F-B600-ED6DEFE63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02063855"/>
        <c:axId val="302067183"/>
      </c:barChart>
      <c:catAx>
        <c:axId val="302063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067183"/>
        <c:crosses val="autoZero"/>
        <c:auto val="1"/>
        <c:lblAlgn val="ctr"/>
        <c:lblOffset val="100"/>
        <c:noMultiLvlLbl val="0"/>
      </c:catAx>
      <c:valAx>
        <c:axId val="302067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단위 </a:t>
                </a:r>
                <a:r>
                  <a:rPr lang="en-US" altLang="ko-KR"/>
                  <a:t>: (</a:t>
                </a:r>
                <a:r>
                  <a:rPr lang="ko-KR" altLang="en-US"/>
                  <a:t>원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06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0</xdr:colOff>
      <xdr:row>6</xdr:row>
      <xdr:rowOff>0</xdr:rowOff>
    </xdr:to>
    <xdr:sp macro="[0]!합계계산" textlink="">
      <xdr:nvSpPr>
        <xdr:cNvPr id="2" name="타원 1"/>
        <xdr:cNvSpPr/>
      </xdr:nvSpPr>
      <xdr:spPr>
        <a:xfrm>
          <a:off x="5314950" y="482600"/>
          <a:ext cx="660400" cy="863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합계</a:t>
          </a:r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8</xdr:col>
      <xdr:colOff>0</xdr:colOff>
      <xdr:row>11</xdr:row>
      <xdr:rowOff>0</xdr:rowOff>
    </xdr:to>
    <xdr:sp macro="[0]!서식지정" textlink="">
      <xdr:nvSpPr>
        <xdr:cNvPr id="3" name="십자형 2"/>
        <xdr:cNvSpPr/>
      </xdr:nvSpPr>
      <xdr:spPr>
        <a:xfrm>
          <a:off x="5314950" y="1562100"/>
          <a:ext cx="806450" cy="86360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9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34.865434259256" createdVersion="6" refreshedVersion="6" minRefreshableVersion="3" recordCount="9">
  <cacheSource type="worksheet">
    <worksheetSource ref="A3:G12" sheet="분석작업-2"/>
  </cacheSource>
  <cacheFields count="7">
    <cacheField name="분류코드" numFmtId="0">
      <sharedItems/>
    </cacheField>
    <cacheField name="주문날짜" numFmtId="179">
      <sharedItems containsSemiMixedTypes="0" containsNonDate="0" containsDate="1" containsString="0" minDate="2021-01-01T00:00:00" maxDate="2021-08-09T00:00:00" count="8">
        <d v="2021-05-01T00:00:00"/>
        <d v="2021-05-02T00:00:00"/>
        <d v="2021-04-05T00:00:00"/>
        <d v="2021-07-08T00:00:00"/>
        <d v="2021-08-08T00:00:00"/>
        <d v="2021-01-01T00:00:00"/>
        <d v="2021-05-31T00:00:00"/>
        <d v="2021-04-01T00:00:00"/>
      </sharedItems>
      <fieldGroup base="1">
        <rangePr groupBy="months" startDate="2021-01-01T00:00:00" endDate="2021-08-09T00:00:00"/>
        <groupItems count="14">
          <s v="&lt;2021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1-08-09"/>
        </groupItems>
      </fieldGroup>
    </cacheField>
    <cacheField name="제조회사" numFmtId="0">
      <sharedItems count="4">
        <s v="성일전자"/>
        <s v="영진전자"/>
        <s v="천지전자"/>
        <s v="영하전자"/>
      </sharedItems>
    </cacheField>
    <cacheField name="생산원가" numFmtId="41">
      <sharedItems containsSemiMixedTypes="0" containsString="0" containsNumber="1" containsInteger="1" minValue="50000" maxValue="180000"/>
    </cacheField>
    <cacheField name="판매가" numFmtId="41">
      <sharedItems containsSemiMixedTypes="0" containsString="0" containsNumber="1" containsInteger="1" minValue="113000" maxValue="253000"/>
    </cacheField>
    <cacheField name="판매량" numFmtId="0">
      <sharedItems containsSemiMixedTypes="0" containsString="0" containsNumber="1" containsInteger="1" minValue="10" maxValue="43"/>
    </cacheField>
    <cacheField name="이익금" numFmtId="41">
      <sharedItems containsSemiMixedTypes="0" containsString="0" containsNumber="1" containsInteger="1" minValue="608000" maxValue="475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CP001"/>
    <x v="0"/>
    <x v="0"/>
    <n v="180000"/>
    <n v="253000"/>
    <n v="12"/>
    <n v="876000"/>
  </r>
  <r>
    <s v="MA001"/>
    <x v="1"/>
    <x v="1"/>
    <n v="120000"/>
    <n v="252000"/>
    <n v="36"/>
    <n v="4752000"/>
  </r>
  <r>
    <s v="MA001"/>
    <x v="2"/>
    <x v="2"/>
    <n v="80000"/>
    <n v="120000"/>
    <n v="42"/>
    <n v="1680000"/>
  </r>
  <r>
    <s v="HDD001"/>
    <x v="2"/>
    <x v="3"/>
    <n v="50000"/>
    <n v="128000"/>
    <n v="43"/>
    <n v="3354000"/>
  </r>
  <r>
    <s v="CP001"/>
    <x v="3"/>
    <x v="0"/>
    <n v="160000"/>
    <n v="200000"/>
    <n v="20"/>
    <n v="800000"/>
  </r>
  <r>
    <s v="HDD001"/>
    <x v="4"/>
    <x v="1"/>
    <n v="100000"/>
    <n v="126000"/>
    <n v="30"/>
    <n v="780000"/>
  </r>
  <r>
    <s v="MA001"/>
    <x v="5"/>
    <x v="2"/>
    <n v="75000"/>
    <n v="113000"/>
    <n v="16"/>
    <n v="608000"/>
  </r>
  <r>
    <s v="HDD001"/>
    <x v="6"/>
    <x v="1"/>
    <n v="65000"/>
    <n v="126000"/>
    <n v="10"/>
    <n v="610000"/>
  </r>
  <r>
    <s v="MA001"/>
    <x v="7"/>
    <x v="2"/>
    <n v="70000"/>
    <n v="113000"/>
    <n v="18"/>
    <n v="77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missingCaption="*" updatedVersion="6" minRefreshableVersion="3" useAutoFormatting="1" rowGrandTotals="0" colGrandTotals="0" itemPrintTitles="1" createdVersion="6" indent="0" compact="0" outline="1" outlineData="1" compactData="0" multipleFieldFilters="0">
  <location ref="A18:F39" firstHeaderRow="1" firstDataRow="2" firstDataCol="2"/>
  <pivotFields count="7">
    <pivotField compact="0" showAll="0"/>
    <pivotField axis="axisRow" compact="0" numFmtId="179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howAll="0">
      <items count="5">
        <item x="0"/>
        <item x="1"/>
        <item x="3"/>
        <item x="2"/>
        <item t="default"/>
      </items>
    </pivotField>
    <pivotField dataField="1" compact="0" numFmtId="41" showAll="0"/>
    <pivotField dataField="1" compact="0" numFmtId="41" showAll="0"/>
    <pivotField compact="0" showAll="0"/>
    <pivotField dataField="1" compact="0" numFmtId="41" showAll="0"/>
  </pivotFields>
  <rowFields count="2">
    <field x="1"/>
    <field x="-2"/>
  </rowFields>
  <rowItems count="20">
    <i>
      <x v="1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</rowItems>
  <colFields count="1">
    <field x="2"/>
  </colFields>
  <colItems count="4">
    <i>
      <x/>
    </i>
    <i>
      <x v="1"/>
    </i>
    <i>
      <x v="2"/>
    </i>
    <i>
      <x v="3"/>
    </i>
  </colItems>
  <dataFields count="3">
    <dataField name="합계 : 생산원가" fld="3" baseField="0" baseItem="0"/>
    <dataField name="합계 : 판매가" fld="4" baseField="0" baseItem="0"/>
    <dataField name="합계 : 이익금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/>
  </sheetViews>
  <sheetFormatPr defaultRowHeight="17"/>
  <cols>
    <col min="1" max="1" width="11.08203125" customWidth="1"/>
    <col min="2" max="2" width="20.83203125" bestFit="1" customWidth="1"/>
    <col min="3" max="3" width="10.75" customWidth="1"/>
    <col min="7" max="7" width="10.25" bestFit="1" customWidth="1"/>
  </cols>
  <sheetData>
    <row r="1" spans="1:7">
      <c r="A1" s="1" t="s">
        <v>0</v>
      </c>
    </row>
    <row r="2" spans="1:7">
      <c r="G2" t="s">
        <v>189</v>
      </c>
    </row>
    <row r="3" spans="1:7">
      <c r="A3" t="s">
        <v>190</v>
      </c>
      <c r="B3" t="s">
        <v>191</v>
      </c>
      <c r="C3" t="s">
        <v>192</v>
      </c>
      <c r="D3" t="s">
        <v>193</v>
      </c>
      <c r="E3" t="s">
        <v>194</v>
      </c>
      <c r="F3" t="s">
        <v>195</v>
      </c>
      <c r="G3" t="s">
        <v>196</v>
      </c>
    </row>
    <row r="4" spans="1:7">
      <c r="A4" t="s">
        <v>197</v>
      </c>
      <c r="B4" t="s">
        <v>198</v>
      </c>
      <c r="C4" t="s">
        <v>199</v>
      </c>
      <c r="D4" t="s">
        <v>200</v>
      </c>
      <c r="E4">
        <v>30</v>
      </c>
      <c r="F4">
        <v>35</v>
      </c>
      <c r="G4">
        <v>1050</v>
      </c>
    </row>
    <row r="5" spans="1:7">
      <c r="A5" t="s">
        <v>201</v>
      </c>
      <c r="B5" t="s">
        <v>202</v>
      </c>
      <c r="C5" t="s">
        <v>203</v>
      </c>
      <c r="D5" t="s">
        <v>204</v>
      </c>
      <c r="E5">
        <v>15</v>
      </c>
      <c r="F5">
        <v>350</v>
      </c>
      <c r="G5">
        <v>5250</v>
      </c>
    </row>
    <row r="6" spans="1:7">
      <c r="A6" t="s">
        <v>205</v>
      </c>
      <c r="B6" t="s">
        <v>206</v>
      </c>
      <c r="C6" t="s">
        <v>207</v>
      </c>
      <c r="D6" t="s">
        <v>204</v>
      </c>
      <c r="E6">
        <v>7</v>
      </c>
      <c r="F6">
        <v>89</v>
      </c>
      <c r="G6">
        <v>623</v>
      </c>
    </row>
    <row r="7" spans="1:7">
      <c r="A7" t="s">
        <v>208</v>
      </c>
      <c r="B7" t="s">
        <v>209</v>
      </c>
      <c r="C7" t="s">
        <v>210</v>
      </c>
      <c r="D7" t="s">
        <v>200</v>
      </c>
      <c r="E7">
        <v>120</v>
      </c>
      <c r="F7">
        <v>80</v>
      </c>
      <c r="G7">
        <v>9600</v>
      </c>
    </row>
    <row r="8" spans="1:7">
      <c r="A8" t="s">
        <v>211</v>
      </c>
      <c r="B8" t="s">
        <v>212</v>
      </c>
      <c r="C8" t="s">
        <v>213</v>
      </c>
      <c r="D8" t="s">
        <v>204</v>
      </c>
      <c r="E8">
        <v>15</v>
      </c>
      <c r="F8">
        <v>38</v>
      </c>
      <c r="G8">
        <v>570</v>
      </c>
    </row>
    <row r="9" spans="1:7">
      <c r="A9" t="s">
        <v>214</v>
      </c>
      <c r="B9" t="s">
        <v>215</v>
      </c>
      <c r="C9" t="s">
        <v>216</v>
      </c>
      <c r="D9" t="s">
        <v>217</v>
      </c>
      <c r="E9">
        <v>30</v>
      </c>
      <c r="F9">
        <v>240</v>
      </c>
      <c r="G9">
        <v>7200</v>
      </c>
    </row>
    <row r="10" spans="1:7">
      <c r="A10" t="s">
        <v>218</v>
      </c>
      <c r="B10" t="s">
        <v>219</v>
      </c>
      <c r="C10" t="s">
        <v>220</v>
      </c>
      <c r="D10" t="s">
        <v>221</v>
      </c>
      <c r="E10">
        <v>20</v>
      </c>
      <c r="F10">
        <v>140</v>
      </c>
      <c r="G10">
        <v>2800</v>
      </c>
    </row>
    <row r="11" spans="1:7">
      <c r="A11" t="s">
        <v>222</v>
      </c>
      <c r="B11" t="s">
        <v>223</v>
      </c>
      <c r="C11" t="s">
        <v>224</v>
      </c>
      <c r="D11" t="s">
        <v>204</v>
      </c>
      <c r="E11">
        <v>10</v>
      </c>
      <c r="F11">
        <v>300</v>
      </c>
      <c r="G11">
        <v>3000</v>
      </c>
    </row>
    <row r="12" spans="1:7">
      <c r="A12" t="s">
        <v>225</v>
      </c>
      <c r="B12" t="s">
        <v>226</v>
      </c>
      <c r="C12" t="s">
        <v>227</v>
      </c>
      <c r="D12" t="s">
        <v>228</v>
      </c>
      <c r="E12">
        <v>8</v>
      </c>
      <c r="F12">
        <v>168</v>
      </c>
      <c r="G12">
        <v>1344</v>
      </c>
    </row>
    <row r="13" spans="1:7">
      <c r="A13" t="s">
        <v>229</v>
      </c>
      <c r="B13" t="s">
        <v>230</v>
      </c>
      <c r="C13" t="s">
        <v>231</v>
      </c>
      <c r="D13" t="s">
        <v>232</v>
      </c>
      <c r="E13">
        <v>35</v>
      </c>
      <c r="F13">
        <v>450</v>
      </c>
      <c r="G13">
        <v>15750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workbookViewId="0">
      <selection activeCell="O30" sqref="O30"/>
    </sheetView>
  </sheetViews>
  <sheetFormatPr defaultRowHeight="17"/>
  <cols>
    <col min="1" max="1" width="12.9140625" customWidth="1"/>
    <col min="2" max="2" width="12" customWidth="1"/>
    <col min="3" max="3" width="10.5" customWidth="1"/>
    <col min="5" max="5" width="12.33203125" bestFit="1" customWidth="1"/>
    <col min="6" max="6" width="10.4140625" bestFit="1" customWidth="1"/>
    <col min="7" max="7" width="13.25" customWidth="1"/>
    <col min="8" max="8" width="12.9140625" customWidth="1"/>
  </cols>
  <sheetData>
    <row r="1" spans="1:8" ht="21">
      <c r="A1" s="64" t="s">
        <v>1</v>
      </c>
      <c r="B1" s="64"/>
      <c r="C1" s="64"/>
      <c r="D1" s="64"/>
      <c r="E1" s="64"/>
      <c r="F1" s="64"/>
      <c r="G1" s="64"/>
      <c r="H1" s="64"/>
    </row>
    <row r="2" spans="1:8">
      <c r="A2" s="2"/>
      <c r="B2" s="2"/>
      <c r="C2" s="2"/>
      <c r="D2" s="2"/>
      <c r="E2" s="2"/>
      <c r="F2" s="2"/>
      <c r="G2" s="2"/>
      <c r="H2" s="2"/>
    </row>
    <row r="3" spans="1:8" ht="17.5">
      <c r="A3" s="65" t="s">
        <v>2</v>
      </c>
      <c r="B3" s="65" t="s">
        <v>3</v>
      </c>
      <c r="C3" s="65" t="s">
        <v>4</v>
      </c>
      <c r="D3" s="65" t="s">
        <v>5</v>
      </c>
      <c r="E3" s="65" t="s">
        <v>6</v>
      </c>
      <c r="F3" s="65" t="s">
        <v>7</v>
      </c>
      <c r="G3" s="65" t="s">
        <v>8</v>
      </c>
      <c r="H3" s="65" t="s">
        <v>9</v>
      </c>
    </row>
    <row r="4" spans="1:8">
      <c r="A4" s="3" t="s">
        <v>10</v>
      </c>
      <c r="B4" s="3" t="s">
        <v>11</v>
      </c>
      <c r="C4" s="66">
        <v>22000</v>
      </c>
      <c r="D4" s="3">
        <v>15</v>
      </c>
      <c r="E4" s="3">
        <v>30</v>
      </c>
      <c r="F4" s="3">
        <v>5</v>
      </c>
      <c r="G4" s="3">
        <v>20</v>
      </c>
      <c r="H4" s="66">
        <v>1540000</v>
      </c>
    </row>
    <row r="5" spans="1:8">
      <c r="A5" s="3" t="s">
        <v>12</v>
      </c>
      <c r="B5" s="3" t="s">
        <v>13</v>
      </c>
      <c r="C5" s="66">
        <v>1200</v>
      </c>
      <c r="D5" s="3">
        <v>100</v>
      </c>
      <c r="E5" s="3">
        <v>120</v>
      </c>
      <c r="F5" s="3">
        <v>60</v>
      </c>
      <c r="G5" s="3">
        <v>180</v>
      </c>
      <c r="H5" s="66">
        <v>552000</v>
      </c>
    </row>
    <row r="6" spans="1:8">
      <c r="A6" s="3" t="s">
        <v>14</v>
      </c>
      <c r="B6" s="3" t="s">
        <v>15</v>
      </c>
      <c r="C6" s="66">
        <v>12000</v>
      </c>
      <c r="D6" s="3">
        <v>10</v>
      </c>
      <c r="E6" s="3">
        <v>12</v>
      </c>
      <c r="F6" s="3">
        <v>16</v>
      </c>
      <c r="G6" s="3">
        <v>8</v>
      </c>
      <c r="H6" s="66">
        <v>552000</v>
      </c>
    </row>
    <row r="7" spans="1:8">
      <c r="A7" s="3" t="s">
        <v>16</v>
      </c>
      <c r="B7" s="3" t="s">
        <v>17</v>
      </c>
      <c r="C7" s="66">
        <v>15000</v>
      </c>
      <c r="D7" s="3">
        <v>10</v>
      </c>
      <c r="E7" s="3">
        <v>30</v>
      </c>
      <c r="F7" s="3">
        <v>8</v>
      </c>
      <c r="G7" s="3">
        <v>12</v>
      </c>
      <c r="H7" s="66">
        <v>900000</v>
      </c>
    </row>
    <row r="8" spans="1:8">
      <c r="A8" s="3" t="s">
        <v>18</v>
      </c>
      <c r="B8" s="3" t="s">
        <v>19</v>
      </c>
      <c r="C8" s="66">
        <v>300</v>
      </c>
      <c r="D8" s="3">
        <v>115</v>
      </c>
      <c r="E8" s="3">
        <v>250</v>
      </c>
      <c r="F8" s="3">
        <v>280</v>
      </c>
      <c r="G8" s="3">
        <v>180</v>
      </c>
      <c r="H8" s="66">
        <v>247500</v>
      </c>
    </row>
    <row r="9" spans="1:8">
      <c r="A9" s="3" t="s">
        <v>20</v>
      </c>
      <c r="B9" s="3" t="s">
        <v>21</v>
      </c>
      <c r="C9" s="66">
        <v>400</v>
      </c>
      <c r="D9" s="3">
        <v>35</v>
      </c>
      <c r="E9" s="3">
        <v>100</v>
      </c>
      <c r="F9" s="3">
        <v>120</v>
      </c>
      <c r="G9" s="3">
        <v>150</v>
      </c>
      <c r="H9" s="66">
        <v>162000</v>
      </c>
    </row>
    <row r="10" spans="1:8">
      <c r="A10" s="3" t="s">
        <v>22</v>
      </c>
      <c r="B10" s="3" t="s">
        <v>23</v>
      </c>
      <c r="C10" s="66">
        <v>120000</v>
      </c>
      <c r="D10" s="3">
        <v>10</v>
      </c>
      <c r="E10" s="3">
        <v>5</v>
      </c>
      <c r="F10" s="3">
        <v>8</v>
      </c>
      <c r="G10" s="3">
        <v>15</v>
      </c>
      <c r="H10" s="66">
        <v>4560000</v>
      </c>
    </row>
    <row r="11" spans="1:8">
      <c r="A11" s="3" t="s">
        <v>24</v>
      </c>
      <c r="B11" s="3" t="s">
        <v>25</v>
      </c>
      <c r="C11" s="66">
        <v>12000</v>
      </c>
      <c r="D11" s="3">
        <v>35</v>
      </c>
      <c r="E11" s="3">
        <v>30</v>
      </c>
      <c r="F11" s="3">
        <v>10</v>
      </c>
      <c r="G11" s="3">
        <v>18</v>
      </c>
      <c r="H11" s="66">
        <v>1116000</v>
      </c>
    </row>
    <row r="12" spans="1:8">
      <c r="A12" s="4" t="s">
        <v>26</v>
      </c>
      <c r="B12" s="4" t="s">
        <v>27</v>
      </c>
      <c r="C12" s="67">
        <v>8000</v>
      </c>
      <c r="D12" s="3">
        <v>18</v>
      </c>
      <c r="E12" s="3">
        <v>10</v>
      </c>
      <c r="F12" s="3">
        <v>20</v>
      </c>
      <c r="G12" s="3">
        <v>10</v>
      </c>
      <c r="H12" s="66">
        <v>464000</v>
      </c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3" t="s">
        <v>3</v>
      </c>
      <c r="B15" s="5" t="s">
        <v>28</v>
      </c>
      <c r="C15" s="1"/>
      <c r="D15" s="1"/>
      <c r="E15" s="2"/>
      <c r="F15" s="2"/>
      <c r="G15" s="2"/>
      <c r="H15" s="2"/>
    </row>
    <row r="16" spans="1:8">
      <c r="A16" s="3" t="s">
        <v>29</v>
      </c>
      <c r="B16" s="3">
        <v>18700</v>
      </c>
      <c r="C16" s="1"/>
      <c r="D16" s="1"/>
      <c r="E16" s="2"/>
      <c r="F16" s="2"/>
      <c r="G16" s="2"/>
      <c r="H16" s="2"/>
    </row>
    <row r="17" spans="1:8">
      <c r="A17" s="3" t="s">
        <v>13</v>
      </c>
      <c r="B17" s="3">
        <v>900</v>
      </c>
      <c r="C17" s="1"/>
      <c r="D17" s="1"/>
      <c r="E17" s="2"/>
      <c r="F17" s="2"/>
      <c r="G17" s="2"/>
      <c r="H17" s="2"/>
    </row>
    <row r="18" spans="1:8">
      <c r="A18" s="3" t="s">
        <v>30</v>
      </c>
      <c r="B18" s="3">
        <v>11400</v>
      </c>
      <c r="C18" s="1"/>
      <c r="D18" s="1"/>
      <c r="E18" s="2"/>
      <c r="F18" s="2"/>
      <c r="G18" s="2"/>
      <c r="H18" s="2"/>
    </row>
    <row r="19" spans="1:8">
      <c r="A19" s="3" t="s">
        <v>31</v>
      </c>
      <c r="B19" s="3">
        <v>12000</v>
      </c>
      <c r="C19" s="1"/>
      <c r="D19" s="1"/>
      <c r="E19" s="2"/>
      <c r="F19" s="2"/>
      <c r="G19" s="2"/>
      <c r="H19" s="2"/>
    </row>
    <row r="20" spans="1:8">
      <c r="A20" s="3" t="s">
        <v>19</v>
      </c>
      <c r="B20" s="3">
        <v>245.99999999999997</v>
      </c>
      <c r="C20" s="1"/>
      <c r="D20" s="1"/>
      <c r="E20" s="2"/>
      <c r="F20" s="2"/>
      <c r="G20" s="2"/>
      <c r="H20" s="2"/>
    </row>
    <row r="21" spans="1:8">
      <c r="A21" s="3" t="s">
        <v>21</v>
      </c>
      <c r="B21" s="3">
        <v>328</v>
      </c>
      <c r="C21" s="1"/>
      <c r="D21" s="1"/>
      <c r="E21" s="2"/>
      <c r="F21" s="2"/>
      <c r="G21" s="2"/>
      <c r="H21" s="2"/>
    </row>
    <row r="22" spans="1:8">
      <c r="A22" s="3" t="s">
        <v>32</v>
      </c>
      <c r="B22" s="3">
        <v>108000</v>
      </c>
      <c r="C22" s="1"/>
      <c r="D22" s="1"/>
      <c r="E22" s="2"/>
      <c r="F22" s="2"/>
      <c r="G22" s="2"/>
      <c r="H22" s="2"/>
    </row>
    <row r="23" spans="1:8">
      <c r="A23" s="3" t="s">
        <v>25</v>
      </c>
      <c r="B23" s="3">
        <v>9600</v>
      </c>
      <c r="C23" s="1"/>
      <c r="D23" s="1"/>
      <c r="E23" s="2"/>
      <c r="F23" s="2"/>
      <c r="G23" s="2"/>
      <c r="H23" s="2"/>
    </row>
    <row r="24" spans="1:8">
      <c r="A24" s="4" t="s">
        <v>27</v>
      </c>
      <c r="B24" s="4">
        <v>6000</v>
      </c>
      <c r="C24" s="1"/>
      <c r="D24" s="1"/>
      <c r="E24" s="2"/>
      <c r="F24" s="2"/>
      <c r="G24" s="2"/>
      <c r="H24" s="2"/>
    </row>
  </sheetData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M31" sqref="M31"/>
    </sheetView>
  </sheetViews>
  <sheetFormatPr defaultRowHeight="17"/>
  <cols>
    <col min="1" max="1" width="13" customWidth="1"/>
    <col min="3" max="3" width="11.1640625" bestFit="1" customWidth="1"/>
    <col min="5" max="5" width="10.9140625" customWidth="1"/>
  </cols>
  <sheetData>
    <row r="1" spans="1:5">
      <c r="A1" s="1" t="s">
        <v>33</v>
      </c>
      <c r="B1" s="1"/>
      <c r="C1" s="1"/>
      <c r="D1" s="1"/>
      <c r="E1" s="1"/>
    </row>
    <row r="2" spans="1:5">
      <c r="A2" s="6" t="s">
        <v>34</v>
      </c>
      <c r="B2" s="7" t="s">
        <v>35</v>
      </c>
      <c r="C2" s="7" t="s">
        <v>36</v>
      </c>
      <c r="D2" s="7" t="s">
        <v>37</v>
      </c>
      <c r="E2" s="7" t="s">
        <v>38</v>
      </c>
    </row>
    <row r="3" spans="1:5">
      <c r="A3" s="8" t="s">
        <v>39</v>
      </c>
      <c r="B3" s="7" t="s">
        <v>40</v>
      </c>
      <c r="C3" s="5">
        <v>10000</v>
      </c>
      <c r="D3" s="5">
        <v>200</v>
      </c>
      <c r="E3" s="5">
        <v>53512</v>
      </c>
    </row>
    <row r="4" spans="1:5">
      <c r="A4" s="8" t="s">
        <v>41</v>
      </c>
      <c r="B4" s="7" t="s">
        <v>42</v>
      </c>
      <c r="C4" s="5">
        <v>32000</v>
      </c>
      <c r="D4" s="5">
        <v>1800</v>
      </c>
      <c r="E4" s="5">
        <v>112380</v>
      </c>
    </row>
    <row r="5" spans="1:5">
      <c r="A5" s="8" t="s">
        <v>43</v>
      </c>
      <c r="B5" s="5" t="s">
        <v>42</v>
      </c>
      <c r="C5" s="9">
        <v>26000</v>
      </c>
      <c r="D5" s="10">
        <v>2000</v>
      </c>
      <c r="E5" s="10">
        <v>370350</v>
      </c>
    </row>
    <row r="6" spans="1:5">
      <c r="A6" s="8" t="s">
        <v>44</v>
      </c>
      <c r="B6" s="5" t="s">
        <v>40</v>
      </c>
      <c r="C6" s="9">
        <v>41800</v>
      </c>
      <c r="D6" s="10">
        <v>-100</v>
      </c>
      <c r="E6" s="10">
        <v>155845</v>
      </c>
    </row>
    <row r="7" spans="1:5">
      <c r="A7" s="8" t="s">
        <v>45</v>
      </c>
      <c r="B7" s="5" t="s">
        <v>46</v>
      </c>
      <c r="C7" s="9">
        <v>280000</v>
      </c>
      <c r="D7" s="10">
        <v>1000</v>
      </c>
      <c r="E7" s="10">
        <v>73432</v>
      </c>
    </row>
    <row r="8" spans="1:5">
      <c r="A8" s="8" t="s">
        <v>47</v>
      </c>
      <c r="B8" s="5" t="s">
        <v>40</v>
      </c>
      <c r="C8" s="9">
        <v>245000</v>
      </c>
      <c r="D8" s="10">
        <v>-3000</v>
      </c>
      <c r="E8" s="10">
        <v>31134</v>
      </c>
    </row>
    <row r="9" spans="1:5">
      <c r="A9" s="8" t="s">
        <v>48</v>
      </c>
      <c r="B9" s="5" t="s">
        <v>42</v>
      </c>
      <c r="C9" s="9">
        <v>23850</v>
      </c>
      <c r="D9" s="10">
        <v>550</v>
      </c>
      <c r="E9" s="10">
        <v>278730</v>
      </c>
    </row>
    <row r="10" spans="1:5">
      <c r="A10" s="8" t="s">
        <v>49</v>
      </c>
      <c r="B10" s="5" t="s">
        <v>40</v>
      </c>
      <c r="C10" s="9">
        <v>38200</v>
      </c>
      <c r="D10" s="10">
        <v>1700</v>
      </c>
      <c r="E10" s="10">
        <v>544479</v>
      </c>
    </row>
    <row r="11" spans="1:5">
      <c r="A11" s="8" t="s">
        <v>50</v>
      </c>
      <c r="B11" s="5" t="s">
        <v>40</v>
      </c>
      <c r="C11" s="9">
        <v>14850</v>
      </c>
      <c r="D11" s="10">
        <v>-500</v>
      </c>
      <c r="E11" s="10">
        <v>378937</v>
      </c>
    </row>
    <row r="12" spans="1:5">
      <c r="A12" s="8" t="s">
        <v>51</v>
      </c>
      <c r="B12" s="5" t="s">
        <v>46</v>
      </c>
      <c r="C12" s="9">
        <v>297500</v>
      </c>
      <c r="D12" s="10">
        <v>3800</v>
      </c>
      <c r="E12" s="10">
        <v>431817</v>
      </c>
    </row>
  </sheetData>
  <phoneticPr fontId="1" type="noConversion"/>
  <conditionalFormatting sqref="A3:E12">
    <cfRule type="expression" dxfId="1" priority="2">
      <formula>$D3&lt;0</formula>
    </cfRule>
    <cfRule type="expression" dxfId="0" priority="1">
      <formula>$D3&gt;=2000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/>
  </sheetViews>
  <sheetFormatPr defaultRowHeight="17"/>
  <cols>
    <col min="1" max="1" width="9.9140625" customWidth="1"/>
    <col min="2" max="2" width="10.75" customWidth="1"/>
    <col min="3" max="3" width="11.08203125" customWidth="1"/>
    <col min="4" max="4" width="10.58203125" bestFit="1" customWidth="1"/>
    <col min="7" max="7" width="13.08203125" customWidth="1"/>
    <col min="8" max="9" width="10.75" bestFit="1" customWidth="1"/>
    <col min="10" max="10" width="14.33203125" customWidth="1"/>
  </cols>
  <sheetData>
    <row r="1" spans="1:10">
      <c r="A1" s="11" t="s">
        <v>52</v>
      </c>
      <c r="B1" s="11"/>
      <c r="C1" s="11"/>
      <c r="D1" s="11"/>
      <c r="E1" s="11"/>
      <c r="F1" s="11" t="s">
        <v>53</v>
      </c>
      <c r="G1" s="11" t="s">
        <v>54</v>
      </c>
      <c r="H1" s="11"/>
      <c r="I1" s="11"/>
      <c r="J1" s="11"/>
    </row>
    <row r="2" spans="1:10">
      <c r="A2" s="12" t="s">
        <v>55</v>
      </c>
      <c r="B2" s="12" t="s">
        <v>56</v>
      </c>
      <c r="C2" s="12" t="s">
        <v>57</v>
      </c>
      <c r="D2" s="60" t="s">
        <v>58</v>
      </c>
      <c r="E2" s="11"/>
      <c r="F2" s="12" t="s">
        <v>59</v>
      </c>
      <c r="G2" s="12" t="s">
        <v>60</v>
      </c>
      <c r="H2" s="12" t="s">
        <v>61</v>
      </c>
      <c r="I2" s="11"/>
      <c r="J2" s="60" t="s">
        <v>60</v>
      </c>
    </row>
    <row r="3" spans="1:10">
      <c r="A3" s="12" t="s">
        <v>62</v>
      </c>
      <c r="B3" s="13">
        <v>37500</v>
      </c>
      <c r="C3" s="12">
        <v>28</v>
      </c>
      <c r="D3" s="13">
        <f t="shared" ref="D3:D8" si="0">B3*C3</f>
        <v>1050000</v>
      </c>
      <c r="E3" s="11"/>
      <c r="F3" s="12" t="s">
        <v>63</v>
      </c>
      <c r="G3" s="12" t="s">
        <v>64</v>
      </c>
      <c r="H3" s="12" t="s">
        <v>65</v>
      </c>
      <c r="I3" s="11"/>
      <c r="J3" s="60" t="s">
        <v>64</v>
      </c>
    </row>
    <row r="4" spans="1:10">
      <c r="A4" s="12" t="s">
        <v>66</v>
      </c>
      <c r="B4" s="13">
        <v>53000</v>
      </c>
      <c r="C4" s="12">
        <v>30</v>
      </c>
      <c r="D4" s="13">
        <f t="shared" si="0"/>
        <v>1590000</v>
      </c>
      <c r="E4" s="11"/>
      <c r="F4" s="12" t="s">
        <v>67</v>
      </c>
      <c r="G4" s="12" t="s">
        <v>68</v>
      </c>
      <c r="H4" s="12" t="s">
        <v>69</v>
      </c>
      <c r="I4" s="11"/>
      <c r="J4" s="11"/>
    </row>
    <row r="5" spans="1:10">
      <c r="A5" s="12" t="s">
        <v>70</v>
      </c>
      <c r="B5" s="13">
        <v>38000</v>
      </c>
      <c r="C5" s="12">
        <v>20</v>
      </c>
      <c r="D5" s="13">
        <f t="shared" si="0"/>
        <v>760000</v>
      </c>
      <c r="E5" s="11"/>
      <c r="F5" s="12" t="s">
        <v>71</v>
      </c>
      <c r="G5" s="12" t="s">
        <v>72</v>
      </c>
      <c r="H5" s="12" t="s">
        <v>73</v>
      </c>
      <c r="I5" s="11"/>
      <c r="J5" s="22" t="s">
        <v>74</v>
      </c>
    </row>
    <row r="6" spans="1:10">
      <c r="A6" s="12" t="s">
        <v>75</v>
      </c>
      <c r="B6" s="13">
        <v>44000</v>
      </c>
      <c r="C6" s="12">
        <v>35</v>
      </c>
      <c r="D6" s="13">
        <f t="shared" si="0"/>
        <v>1540000</v>
      </c>
      <c r="E6" s="11"/>
      <c r="F6" s="12" t="s">
        <v>76</v>
      </c>
      <c r="G6" s="12" t="s">
        <v>77</v>
      </c>
      <c r="H6" s="12" t="s">
        <v>78</v>
      </c>
      <c r="I6" s="11"/>
      <c r="J6" s="62" t="str">
        <f>DCOUNTA(F2:H10,G2,J2:J3)&amp;"명"</f>
        <v>3명</v>
      </c>
    </row>
    <row r="7" spans="1:10">
      <c r="A7" s="12" t="s">
        <v>79</v>
      </c>
      <c r="B7" s="13">
        <v>54000</v>
      </c>
      <c r="C7" s="12">
        <v>37</v>
      </c>
      <c r="D7" s="13">
        <f t="shared" si="0"/>
        <v>1998000</v>
      </c>
      <c r="E7" s="11"/>
      <c r="F7" s="12" t="s">
        <v>80</v>
      </c>
      <c r="G7" s="12" t="s">
        <v>81</v>
      </c>
      <c r="H7" s="12" t="s">
        <v>82</v>
      </c>
      <c r="I7" s="11"/>
      <c r="J7" s="11"/>
    </row>
    <row r="8" spans="1:10">
      <c r="A8" s="12" t="s">
        <v>83</v>
      </c>
      <c r="B8" s="13">
        <v>48000</v>
      </c>
      <c r="C8" s="12">
        <v>17</v>
      </c>
      <c r="D8" s="13">
        <f t="shared" si="0"/>
        <v>816000</v>
      </c>
      <c r="E8" s="11"/>
      <c r="F8" s="12" t="s">
        <v>84</v>
      </c>
      <c r="G8" s="12" t="s">
        <v>64</v>
      </c>
      <c r="H8" s="12" t="s">
        <v>85</v>
      </c>
      <c r="I8" s="11"/>
      <c r="J8" s="11"/>
    </row>
    <row r="9" spans="1:10">
      <c r="A9" s="11"/>
      <c r="B9" s="11"/>
      <c r="C9" s="11"/>
      <c r="D9" s="11"/>
      <c r="E9" s="11"/>
      <c r="F9" s="12" t="s">
        <v>86</v>
      </c>
      <c r="G9" s="12" t="s">
        <v>64</v>
      </c>
      <c r="H9" s="12" t="s">
        <v>87</v>
      </c>
      <c r="I9" s="11"/>
      <c r="J9" s="11"/>
    </row>
    <row r="10" spans="1:10">
      <c r="A10" s="72" t="s">
        <v>88</v>
      </c>
      <c r="B10" s="72"/>
      <c r="C10" s="72"/>
      <c r="D10" s="61">
        <f>ROUNDUP(SUMIF(C3:C8,"&gt;=30",D3:D8),-2)</f>
        <v>5128000</v>
      </c>
      <c r="E10" s="11"/>
      <c r="F10" s="12" t="s">
        <v>89</v>
      </c>
      <c r="G10" s="12" t="s">
        <v>90</v>
      </c>
      <c r="H10" s="12" t="s">
        <v>91</v>
      </c>
      <c r="I10" s="11"/>
      <c r="J10" s="11"/>
    </row>
    <row r="11" spans="1:10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>
      <c r="A12" s="11" t="s">
        <v>92</v>
      </c>
      <c r="B12" s="11"/>
      <c r="C12" s="11"/>
      <c r="D12" s="11"/>
      <c r="E12" s="11"/>
      <c r="F12" s="11" t="s">
        <v>93</v>
      </c>
      <c r="G12" s="11" t="s">
        <v>94</v>
      </c>
      <c r="H12" s="14"/>
      <c r="I12" s="11"/>
      <c r="J12" s="11"/>
    </row>
    <row r="13" spans="1:10">
      <c r="A13" s="12" t="s">
        <v>95</v>
      </c>
      <c r="B13" s="12" t="s">
        <v>96</v>
      </c>
      <c r="C13" s="22" t="s">
        <v>97</v>
      </c>
      <c r="D13" s="11"/>
      <c r="E13" s="11"/>
      <c r="F13" s="12" t="s">
        <v>98</v>
      </c>
      <c r="G13" s="12" t="s">
        <v>99</v>
      </c>
      <c r="H13" s="12" t="s">
        <v>100</v>
      </c>
      <c r="I13" s="12" t="s">
        <v>101</v>
      </c>
      <c r="J13" s="22" t="s">
        <v>102</v>
      </c>
    </row>
    <row r="14" spans="1:10">
      <c r="A14" s="12" t="s">
        <v>103</v>
      </c>
      <c r="B14" s="13">
        <v>38500</v>
      </c>
      <c r="C14" s="5">
        <f>B14*(HLOOKUP(A14,$A$20:$D$21,2,0)/100)</f>
        <v>134750</v>
      </c>
      <c r="D14" s="11"/>
      <c r="E14" s="11"/>
      <c r="F14" s="12" t="s">
        <v>104</v>
      </c>
      <c r="G14" s="13">
        <v>5000</v>
      </c>
      <c r="H14" s="15">
        <v>44228</v>
      </c>
      <c r="I14" s="15">
        <v>44255</v>
      </c>
      <c r="J14" s="5">
        <f>(DAY(I14-H14)+1)*G14</f>
        <v>140000</v>
      </c>
    </row>
    <row r="15" spans="1:10">
      <c r="A15" s="12" t="s">
        <v>105</v>
      </c>
      <c r="B15" s="13">
        <v>28300</v>
      </c>
      <c r="C15" s="5">
        <f t="shared" ref="C15:C17" si="1">B15*(HLOOKUP(A15,$A$20:$D$21,2,0)/100)</f>
        <v>107540</v>
      </c>
      <c r="D15" s="11"/>
      <c r="E15" s="11"/>
      <c r="F15" s="12" t="s">
        <v>106</v>
      </c>
      <c r="G15" s="13">
        <v>6500</v>
      </c>
      <c r="H15" s="15">
        <v>44270</v>
      </c>
      <c r="I15" s="15">
        <v>44288</v>
      </c>
      <c r="J15" s="5">
        <f t="shared" ref="J15:J20" si="2">(DAY(I15-H15)+1)*G15</f>
        <v>123500</v>
      </c>
    </row>
    <row r="16" spans="1:10">
      <c r="A16" s="12" t="s">
        <v>107</v>
      </c>
      <c r="B16" s="13">
        <v>12800</v>
      </c>
      <c r="C16" s="5">
        <f t="shared" si="1"/>
        <v>35840</v>
      </c>
      <c r="D16" s="11"/>
      <c r="E16" s="11"/>
      <c r="F16" s="12" t="s">
        <v>108</v>
      </c>
      <c r="G16" s="13">
        <v>6500</v>
      </c>
      <c r="H16" s="15">
        <v>44291</v>
      </c>
      <c r="I16" s="15">
        <v>44316</v>
      </c>
      <c r="J16" s="5">
        <f t="shared" si="2"/>
        <v>169000</v>
      </c>
    </row>
    <row r="17" spans="1:10">
      <c r="A17" s="12" t="s">
        <v>109</v>
      </c>
      <c r="B17" s="13">
        <v>10200</v>
      </c>
      <c r="C17" s="5">
        <f t="shared" si="1"/>
        <v>21420</v>
      </c>
      <c r="D17" s="11"/>
      <c r="E17" s="11"/>
      <c r="F17" s="12" t="s">
        <v>87</v>
      </c>
      <c r="G17" s="13">
        <v>7000</v>
      </c>
      <c r="H17" s="15">
        <v>44242</v>
      </c>
      <c r="I17" s="15">
        <v>44257</v>
      </c>
      <c r="J17" s="5">
        <f t="shared" si="2"/>
        <v>112000</v>
      </c>
    </row>
    <row r="18" spans="1:10">
      <c r="A18" s="11"/>
      <c r="B18" s="11"/>
      <c r="C18" s="11"/>
      <c r="D18" s="11"/>
      <c r="E18" s="11"/>
      <c r="F18" s="12" t="s">
        <v>110</v>
      </c>
      <c r="G18" s="13">
        <v>8500</v>
      </c>
      <c r="H18" s="15">
        <v>44339</v>
      </c>
      <c r="I18" s="15">
        <v>44349</v>
      </c>
      <c r="J18" s="5">
        <f t="shared" si="2"/>
        <v>93500</v>
      </c>
    </row>
    <row r="19" spans="1:10">
      <c r="A19" s="73" t="s">
        <v>111</v>
      </c>
      <c r="B19" s="73"/>
      <c r="C19" s="73"/>
      <c r="D19" s="73"/>
      <c r="E19" s="11"/>
      <c r="F19" s="12" t="s">
        <v>112</v>
      </c>
      <c r="G19" s="13">
        <v>5000</v>
      </c>
      <c r="H19" s="15">
        <v>44317</v>
      </c>
      <c r="I19" s="15">
        <v>44347</v>
      </c>
      <c r="J19" s="5">
        <f t="shared" si="2"/>
        <v>155000</v>
      </c>
    </row>
    <row r="20" spans="1:10">
      <c r="A20" s="12" t="s">
        <v>113</v>
      </c>
      <c r="B20" s="12" t="s">
        <v>114</v>
      </c>
      <c r="C20" s="12" t="s">
        <v>109</v>
      </c>
      <c r="D20" s="12" t="s">
        <v>105</v>
      </c>
      <c r="E20" s="16"/>
      <c r="F20" s="12" t="s">
        <v>115</v>
      </c>
      <c r="G20" s="13">
        <v>6000</v>
      </c>
      <c r="H20" s="15">
        <v>44476</v>
      </c>
      <c r="I20" s="15">
        <v>44499</v>
      </c>
      <c r="J20" s="5">
        <f t="shared" si="2"/>
        <v>144000</v>
      </c>
    </row>
    <row r="21" spans="1:10">
      <c r="A21" s="13">
        <v>350</v>
      </c>
      <c r="B21" s="13">
        <v>280</v>
      </c>
      <c r="C21" s="13">
        <v>210</v>
      </c>
      <c r="D21" s="13">
        <v>380</v>
      </c>
      <c r="E21" s="17"/>
      <c r="F21" s="11"/>
      <c r="G21" s="11"/>
      <c r="H21" s="11"/>
      <c r="I21" s="11"/>
      <c r="J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spans="1:10">
      <c r="A23" s="11" t="s">
        <v>116</v>
      </c>
      <c r="B23" s="18" t="s">
        <v>117</v>
      </c>
      <c r="C23" s="18"/>
      <c r="D23" s="19"/>
      <c r="E23" s="18"/>
      <c r="F23" s="11"/>
      <c r="G23" s="11"/>
      <c r="H23" s="11"/>
      <c r="I23" s="11"/>
      <c r="J23" s="11"/>
    </row>
    <row r="24" spans="1:10">
      <c r="A24" s="20" t="s">
        <v>118</v>
      </c>
      <c r="B24" s="20" t="s">
        <v>119</v>
      </c>
      <c r="C24" s="20" t="s">
        <v>120</v>
      </c>
      <c r="D24" s="20" t="s">
        <v>121</v>
      </c>
      <c r="E24" s="23" t="s">
        <v>122</v>
      </c>
      <c r="F24" s="11"/>
      <c r="G24" s="11"/>
      <c r="H24" s="11"/>
      <c r="I24" s="11"/>
      <c r="J24" s="11"/>
    </row>
    <row r="25" spans="1:10">
      <c r="A25" s="20" t="s">
        <v>123</v>
      </c>
      <c r="B25" s="21">
        <v>80</v>
      </c>
      <c r="C25" s="21">
        <v>75</v>
      </c>
      <c r="D25" s="21">
        <v>60</v>
      </c>
      <c r="E25" s="63" t="str">
        <f>IF(AND(COUNTIF(B25:D25,"&gt;=50")=3,AVERAGE(B25:D25)&gt;=70),"합격","불합격")</f>
        <v>합격</v>
      </c>
      <c r="F25" s="11"/>
      <c r="G25" s="11"/>
      <c r="H25" s="11"/>
      <c r="I25" s="11"/>
      <c r="J25" s="11"/>
    </row>
    <row r="26" spans="1:10">
      <c r="A26" s="20" t="s">
        <v>124</v>
      </c>
      <c r="B26" s="21">
        <v>50</v>
      </c>
      <c r="C26" s="21">
        <v>100</v>
      </c>
      <c r="D26" s="21">
        <v>60</v>
      </c>
      <c r="E26" s="63" t="str">
        <f t="shared" ref="E26:E31" si="3">IF(AND(COUNTIF(B26:D26,"&gt;=50")=3,AVERAGE(B26:D26)&gt;=70),"합격","불합격")</f>
        <v>합격</v>
      </c>
      <c r="F26" s="11"/>
      <c r="G26" s="11"/>
      <c r="H26" s="11"/>
      <c r="I26" s="11"/>
      <c r="J26" s="11"/>
    </row>
    <row r="27" spans="1:10">
      <c r="A27" s="20" t="s">
        <v>125</v>
      </c>
      <c r="B27" s="21">
        <v>75</v>
      </c>
      <c r="C27" s="21">
        <v>64</v>
      </c>
      <c r="D27" s="21">
        <v>70</v>
      </c>
      <c r="E27" s="63" t="str">
        <f t="shared" si="3"/>
        <v>불합격</v>
      </c>
      <c r="F27" s="11"/>
      <c r="G27" s="11"/>
      <c r="H27" s="11"/>
      <c r="I27" s="11"/>
      <c r="J27" s="11"/>
    </row>
    <row r="28" spans="1:10">
      <c r="A28" s="20" t="s">
        <v>126</v>
      </c>
      <c r="B28" s="21">
        <v>90</v>
      </c>
      <c r="C28" s="21">
        <v>89</v>
      </c>
      <c r="D28" s="21">
        <v>90</v>
      </c>
      <c r="E28" s="63" t="str">
        <f t="shared" si="3"/>
        <v>합격</v>
      </c>
      <c r="F28" s="11"/>
      <c r="G28" s="11"/>
      <c r="H28" s="11"/>
      <c r="I28" s="11"/>
      <c r="J28" s="11"/>
    </row>
    <row r="29" spans="1:10">
      <c r="A29" s="20" t="s">
        <v>127</v>
      </c>
      <c r="B29" s="21">
        <v>80</v>
      </c>
      <c r="C29" s="21">
        <v>54</v>
      </c>
      <c r="D29" s="21">
        <v>60</v>
      </c>
      <c r="E29" s="63" t="str">
        <f t="shared" si="3"/>
        <v>불합격</v>
      </c>
      <c r="F29" s="11"/>
      <c r="G29" s="11"/>
      <c r="H29" s="11"/>
      <c r="I29" s="11"/>
      <c r="J29" s="11"/>
    </row>
    <row r="30" spans="1:10">
      <c r="A30" s="20" t="s">
        <v>128</v>
      </c>
      <c r="B30" s="21">
        <v>65</v>
      </c>
      <c r="C30" s="21">
        <v>35</v>
      </c>
      <c r="D30" s="21">
        <v>80</v>
      </c>
      <c r="E30" s="63" t="str">
        <f t="shared" si="3"/>
        <v>불합격</v>
      </c>
      <c r="F30" s="11"/>
      <c r="G30" s="11"/>
      <c r="H30" s="11"/>
      <c r="I30" s="11"/>
      <c r="J30" s="11"/>
    </row>
    <row r="31" spans="1:10">
      <c r="A31" s="20" t="s">
        <v>129</v>
      </c>
      <c r="B31" s="21">
        <v>76</v>
      </c>
      <c r="C31" s="21">
        <v>84</v>
      </c>
      <c r="D31" s="21">
        <v>83</v>
      </c>
      <c r="E31" s="63" t="str">
        <f t="shared" si="3"/>
        <v>합격</v>
      </c>
      <c r="F31" s="11"/>
      <c r="G31" s="11"/>
      <c r="H31" s="11"/>
      <c r="I31" s="11"/>
      <c r="J31" s="11"/>
    </row>
    <row r="32" spans="1:10">
      <c r="A32" s="11"/>
      <c r="B32" s="11"/>
      <c r="C32" s="11"/>
      <c r="D32" s="11"/>
      <c r="E32" s="11"/>
      <c r="F32" s="11"/>
      <c r="G32" s="11"/>
      <c r="H32" s="11"/>
      <c r="I32" s="11"/>
      <c r="J32" s="11"/>
    </row>
  </sheetData>
  <mergeCells count="2">
    <mergeCell ref="A10:C10"/>
    <mergeCell ref="A19:D1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J27" sqref="J27"/>
    </sheetView>
  </sheetViews>
  <sheetFormatPr defaultRowHeight="17"/>
  <cols>
    <col min="1" max="1" width="17.5" customWidth="1"/>
    <col min="2" max="2" width="14.75" customWidth="1"/>
  </cols>
  <sheetData>
    <row r="1" spans="1:2">
      <c r="A1" s="24" t="s">
        <v>130</v>
      </c>
      <c r="B1" s="25"/>
    </row>
    <row r="2" spans="1:2">
      <c r="A2" s="26" t="s">
        <v>131</v>
      </c>
      <c r="B2" s="27">
        <v>28000000</v>
      </c>
    </row>
    <row r="3" spans="1:2">
      <c r="A3" s="26" t="s">
        <v>132</v>
      </c>
      <c r="B3" s="27">
        <v>5000000</v>
      </c>
    </row>
    <row r="4" spans="1:2">
      <c r="A4" s="26" t="s">
        <v>133</v>
      </c>
      <c r="B4" s="27">
        <f>B2-B3</f>
        <v>23000000</v>
      </c>
    </row>
    <row r="5" spans="1:2">
      <c r="A5" s="26" t="s">
        <v>134</v>
      </c>
      <c r="B5" s="28">
        <v>0</v>
      </c>
    </row>
    <row r="6" spans="1:2">
      <c r="A6" s="26" t="s">
        <v>135</v>
      </c>
      <c r="B6" s="29">
        <v>36</v>
      </c>
    </row>
    <row r="7" spans="1:2">
      <c r="A7" s="26" t="s">
        <v>136</v>
      </c>
      <c r="B7" s="27">
        <f>PMT(B5/12,B6,-B4)</f>
        <v>638888.88888888888</v>
      </c>
    </row>
    <row r="8" spans="1:2">
      <c r="A8" s="11"/>
      <c r="B8" s="11"/>
    </row>
    <row r="9" spans="1:2">
      <c r="A9" s="11"/>
      <c r="B9" s="11"/>
    </row>
    <row r="10" spans="1:2">
      <c r="A10" s="30"/>
      <c r="B10" s="35" t="s">
        <v>137</v>
      </c>
    </row>
    <row r="11" spans="1:2">
      <c r="A11" s="59" t="s">
        <v>138</v>
      </c>
      <c r="B11" s="31">
        <f>B7</f>
        <v>638888.88888888888</v>
      </c>
    </row>
    <row r="12" spans="1:2">
      <c r="A12" s="32">
        <v>0.03</v>
      </c>
      <c r="B12" s="33">
        <f t="dataTable" ref="B12:B22" dt2D="0" dtr="0" r1="B5"/>
        <v>668867.82150500361</v>
      </c>
    </row>
    <row r="13" spans="1:2">
      <c r="A13" s="32">
        <v>3.5000000000000003E-2</v>
      </c>
      <c r="B13" s="33">
        <v>673947.83371894865</v>
      </c>
    </row>
    <row r="14" spans="1:2">
      <c r="A14" s="32">
        <v>0.04</v>
      </c>
      <c r="B14" s="33">
        <v>679051.65515740484</v>
      </c>
    </row>
    <row r="15" spans="1:2">
      <c r="A15" s="32">
        <v>4.4999999999999998E-2</v>
      </c>
      <c r="B15" s="33">
        <v>684179.26300263836</v>
      </c>
    </row>
    <row r="16" spans="1:2">
      <c r="A16" s="32">
        <v>0.05</v>
      </c>
      <c r="B16" s="34">
        <v>689330.63340730604</v>
      </c>
    </row>
    <row r="17" spans="1:2">
      <c r="A17" s="32">
        <v>5.5E-2</v>
      </c>
      <c r="B17" s="34">
        <v>694505.74149913655</v>
      </c>
    </row>
    <row r="18" spans="1:2">
      <c r="A18" s="32">
        <v>0.06</v>
      </c>
      <c r="B18" s="34">
        <v>699704.56138576765</v>
      </c>
    </row>
    <row r="19" spans="1:2">
      <c r="A19" s="32">
        <v>6.5000000000000002E-2</v>
      </c>
      <c r="B19" s="34">
        <v>704927.06615972507</v>
      </c>
    </row>
    <row r="20" spans="1:2">
      <c r="A20" s="32">
        <v>7.0000000000000007E-2</v>
      </c>
      <c r="B20" s="34">
        <v>710173.22790355468</v>
      </c>
    </row>
    <row r="21" spans="1:2">
      <c r="A21" s="32">
        <v>7.4999999999999997E-2</v>
      </c>
      <c r="B21" s="34">
        <v>715443.01769509807</v>
      </c>
    </row>
    <row r="22" spans="1:2">
      <c r="A22" s="32">
        <v>0.08</v>
      </c>
      <c r="B22" s="34">
        <v>720736.40561290958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17" workbookViewId="0">
      <selection activeCell="D31" sqref="D31"/>
    </sheetView>
  </sheetViews>
  <sheetFormatPr defaultRowHeight="17"/>
  <cols>
    <col min="1" max="1" width="21.75" customWidth="1"/>
    <col min="2" max="2" width="14.25" customWidth="1"/>
    <col min="3" max="3" width="10.75" customWidth="1"/>
    <col min="4" max="6" width="8.6640625" customWidth="1"/>
    <col min="7" max="8" width="10" customWidth="1"/>
    <col min="9" max="9" width="12.5" bestFit="1" customWidth="1"/>
    <col min="10" max="10" width="12.5" customWidth="1"/>
    <col min="11" max="11" width="14.5" customWidth="1"/>
    <col min="12" max="13" width="12.5" bestFit="1" customWidth="1"/>
    <col min="14" max="14" width="19.1640625" bestFit="1" customWidth="1"/>
    <col min="15" max="16" width="17.1640625" bestFit="1" customWidth="1"/>
  </cols>
  <sheetData>
    <row r="1" spans="1:7">
      <c r="A1" s="74" t="s">
        <v>139</v>
      </c>
      <c r="B1" s="74"/>
      <c r="C1" s="74"/>
      <c r="D1" s="74"/>
      <c r="E1" s="74"/>
      <c r="F1" s="74"/>
      <c r="G1" s="74"/>
    </row>
    <row r="2" spans="1:7">
      <c r="A2" s="36"/>
      <c r="B2" s="36"/>
      <c r="C2" s="36"/>
      <c r="D2" s="36"/>
      <c r="E2" s="36"/>
      <c r="F2" s="36"/>
      <c r="G2" s="1"/>
    </row>
    <row r="3" spans="1:7">
      <c r="A3" s="37" t="s">
        <v>140</v>
      </c>
      <c r="B3" s="37" t="s">
        <v>141</v>
      </c>
      <c r="C3" s="37" t="s">
        <v>142</v>
      </c>
      <c r="D3" s="37" t="s">
        <v>143</v>
      </c>
      <c r="E3" s="37" t="s">
        <v>144</v>
      </c>
      <c r="F3" s="37" t="s">
        <v>145</v>
      </c>
      <c r="G3" s="38" t="s">
        <v>146</v>
      </c>
    </row>
    <row r="4" spans="1:7">
      <c r="A4" s="39" t="s">
        <v>147</v>
      </c>
      <c r="B4" s="40">
        <v>44317</v>
      </c>
      <c r="C4" s="37" t="s">
        <v>148</v>
      </c>
      <c r="D4" s="41">
        <v>180000</v>
      </c>
      <c r="E4" s="42">
        <v>253000</v>
      </c>
      <c r="F4" s="43">
        <v>12</v>
      </c>
      <c r="G4" s="41">
        <f>(E4-D4)*F4</f>
        <v>876000</v>
      </c>
    </row>
    <row r="5" spans="1:7">
      <c r="A5" s="39" t="s">
        <v>149</v>
      </c>
      <c r="B5" s="40">
        <v>44318</v>
      </c>
      <c r="C5" s="37" t="s">
        <v>150</v>
      </c>
      <c r="D5" s="41">
        <v>120000</v>
      </c>
      <c r="E5" s="42">
        <v>252000</v>
      </c>
      <c r="F5" s="43">
        <v>36</v>
      </c>
      <c r="G5" s="41">
        <f t="shared" ref="G5:G12" si="0">(E5-D5)*F5</f>
        <v>4752000</v>
      </c>
    </row>
    <row r="6" spans="1:7">
      <c r="A6" s="39" t="s">
        <v>149</v>
      </c>
      <c r="B6" s="40">
        <v>44291</v>
      </c>
      <c r="C6" s="37" t="s">
        <v>151</v>
      </c>
      <c r="D6" s="41">
        <v>80000</v>
      </c>
      <c r="E6" s="42">
        <v>120000</v>
      </c>
      <c r="F6" s="43">
        <v>42</v>
      </c>
      <c r="G6" s="41">
        <f t="shared" si="0"/>
        <v>1680000</v>
      </c>
    </row>
    <row r="7" spans="1:7">
      <c r="A7" s="39" t="s">
        <v>152</v>
      </c>
      <c r="B7" s="40">
        <v>44291</v>
      </c>
      <c r="C7" s="37" t="s">
        <v>153</v>
      </c>
      <c r="D7" s="41">
        <v>50000</v>
      </c>
      <c r="E7" s="42">
        <v>128000</v>
      </c>
      <c r="F7" s="43">
        <v>43</v>
      </c>
      <c r="G7" s="41">
        <f t="shared" si="0"/>
        <v>3354000</v>
      </c>
    </row>
    <row r="8" spans="1:7">
      <c r="A8" s="39" t="s">
        <v>147</v>
      </c>
      <c r="B8" s="40">
        <v>44385</v>
      </c>
      <c r="C8" s="37" t="s">
        <v>148</v>
      </c>
      <c r="D8" s="41">
        <v>160000</v>
      </c>
      <c r="E8" s="42">
        <v>200000</v>
      </c>
      <c r="F8" s="43">
        <v>20</v>
      </c>
      <c r="G8" s="41">
        <f t="shared" si="0"/>
        <v>800000</v>
      </c>
    </row>
    <row r="9" spans="1:7">
      <c r="A9" s="39" t="s">
        <v>152</v>
      </c>
      <c r="B9" s="40">
        <v>44416</v>
      </c>
      <c r="C9" s="37" t="s">
        <v>154</v>
      </c>
      <c r="D9" s="41">
        <v>100000</v>
      </c>
      <c r="E9" s="42">
        <v>126000</v>
      </c>
      <c r="F9" s="43">
        <v>30</v>
      </c>
      <c r="G9" s="41">
        <f t="shared" si="0"/>
        <v>780000</v>
      </c>
    </row>
    <row r="10" spans="1:7">
      <c r="A10" s="39" t="s">
        <v>149</v>
      </c>
      <c r="B10" s="40">
        <v>44197</v>
      </c>
      <c r="C10" s="37" t="s">
        <v>151</v>
      </c>
      <c r="D10" s="41">
        <v>75000</v>
      </c>
      <c r="E10" s="42">
        <v>113000</v>
      </c>
      <c r="F10" s="43">
        <v>16</v>
      </c>
      <c r="G10" s="41">
        <f t="shared" si="0"/>
        <v>608000</v>
      </c>
    </row>
    <row r="11" spans="1:7">
      <c r="A11" s="39" t="s">
        <v>155</v>
      </c>
      <c r="B11" s="44">
        <v>44347</v>
      </c>
      <c r="C11" s="37" t="s">
        <v>150</v>
      </c>
      <c r="D11" s="41">
        <v>65000</v>
      </c>
      <c r="E11" s="42">
        <v>126000</v>
      </c>
      <c r="F11" s="43">
        <v>10</v>
      </c>
      <c r="G11" s="41">
        <f t="shared" si="0"/>
        <v>610000</v>
      </c>
    </row>
    <row r="12" spans="1:7">
      <c r="A12" s="39" t="s">
        <v>149</v>
      </c>
      <c r="B12" s="40">
        <v>44287</v>
      </c>
      <c r="C12" s="37" t="s">
        <v>156</v>
      </c>
      <c r="D12" s="41">
        <v>70000</v>
      </c>
      <c r="E12" s="42">
        <v>113000</v>
      </c>
      <c r="F12" s="43">
        <v>18</v>
      </c>
      <c r="G12" s="41">
        <f t="shared" si="0"/>
        <v>774000</v>
      </c>
    </row>
    <row r="18" spans="1:6">
      <c r="C18" s="68" t="s">
        <v>142</v>
      </c>
    </row>
    <row r="19" spans="1:6">
      <c r="A19" s="68" t="s">
        <v>245</v>
      </c>
      <c r="B19" s="68" t="s">
        <v>246</v>
      </c>
      <c r="C19" t="s">
        <v>238</v>
      </c>
      <c r="D19" t="s">
        <v>239</v>
      </c>
      <c r="E19" t="s">
        <v>240</v>
      </c>
      <c r="F19" t="s">
        <v>241</v>
      </c>
    </row>
    <row r="20" spans="1:6">
      <c r="A20" s="70" t="s">
        <v>233</v>
      </c>
      <c r="C20" s="69"/>
      <c r="D20" s="69"/>
      <c r="E20" s="69"/>
      <c r="F20" s="69"/>
    </row>
    <row r="21" spans="1:6">
      <c r="B21" t="s">
        <v>242</v>
      </c>
      <c r="C21" s="69" t="s">
        <v>247</v>
      </c>
      <c r="D21" s="69" t="s">
        <v>247</v>
      </c>
      <c r="E21" s="69" t="s">
        <v>247</v>
      </c>
      <c r="F21" s="69">
        <v>75000</v>
      </c>
    </row>
    <row r="22" spans="1:6">
      <c r="B22" t="s">
        <v>243</v>
      </c>
      <c r="C22" s="69" t="s">
        <v>247</v>
      </c>
      <c r="D22" s="69" t="s">
        <v>247</v>
      </c>
      <c r="E22" s="69" t="s">
        <v>247</v>
      </c>
      <c r="F22" s="69">
        <v>113000</v>
      </c>
    </row>
    <row r="23" spans="1:6">
      <c r="B23" t="s">
        <v>244</v>
      </c>
      <c r="C23" s="69" t="s">
        <v>247</v>
      </c>
      <c r="D23" s="69" t="s">
        <v>247</v>
      </c>
      <c r="E23" s="69" t="s">
        <v>247</v>
      </c>
      <c r="F23" s="69">
        <v>608000</v>
      </c>
    </row>
    <row r="24" spans="1:6">
      <c r="A24" s="70" t="s">
        <v>234</v>
      </c>
      <c r="C24" s="69"/>
      <c r="D24" s="69"/>
      <c r="E24" s="69"/>
      <c r="F24" s="69"/>
    </row>
    <row r="25" spans="1:6">
      <c r="B25" t="s">
        <v>242</v>
      </c>
      <c r="C25" s="69" t="s">
        <v>247</v>
      </c>
      <c r="D25" s="69" t="s">
        <v>247</v>
      </c>
      <c r="E25" s="69">
        <v>50000</v>
      </c>
      <c r="F25" s="69">
        <v>150000</v>
      </c>
    </row>
    <row r="26" spans="1:6">
      <c r="B26" t="s">
        <v>243</v>
      </c>
      <c r="C26" s="69" t="s">
        <v>247</v>
      </c>
      <c r="D26" s="69" t="s">
        <v>247</v>
      </c>
      <c r="E26" s="69">
        <v>128000</v>
      </c>
      <c r="F26" s="69">
        <v>233000</v>
      </c>
    </row>
    <row r="27" spans="1:6">
      <c r="B27" t="s">
        <v>244</v>
      </c>
      <c r="C27" s="69" t="s">
        <v>247</v>
      </c>
      <c r="D27" s="69" t="s">
        <v>247</v>
      </c>
      <c r="E27" s="69">
        <v>3354000</v>
      </c>
      <c r="F27" s="69">
        <v>2454000</v>
      </c>
    </row>
    <row r="28" spans="1:6">
      <c r="A28" s="70" t="s">
        <v>235</v>
      </c>
      <c r="C28" s="69"/>
      <c r="D28" s="69"/>
      <c r="E28" s="69"/>
      <c r="F28" s="69"/>
    </row>
    <row r="29" spans="1:6">
      <c r="B29" t="s">
        <v>242</v>
      </c>
      <c r="C29" s="69">
        <v>180000</v>
      </c>
      <c r="D29" s="69">
        <v>185000</v>
      </c>
      <c r="E29" s="69" t="s">
        <v>247</v>
      </c>
      <c r="F29" s="69" t="s">
        <v>247</v>
      </c>
    </row>
    <row r="30" spans="1:6">
      <c r="B30" t="s">
        <v>243</v>
      </c>
      <c r="C30" s="69">
        <v>253000</v>
      </c>
      <c r="D30" s="69">
        <v>378000</v>
      </c>
      <c r="E30" s="69" t="s">
        <v>247</v>
      </c>
      <c r="F30" s="69" t="s">
        <v>247</v>
      </c>
    </row>
    <row r="31" spans="1:6">
      <c r="B31" t="s">
        <v>244</v>
      </c>
      <c r="C31" s="69">
        <v>876000</v>
      </c>
      <c r="D31" s="69">
        <v>5362000</v>
      </c>
      <c r="E31" s="69" t="s">
        <v>247</v>
      </c>
      <c r="F31" s="69" t="s">
        <v>247</v>
      </c>
    </row>
    <row r="32" spans="1:6">
      <c r="A32" s="70" t="s">
        <v>236</v>
      </c>
      <c r="C32" s="69"/>
      <c r="D32" s="69"/>
      <c r="E32" s="69"/>
      <c r="F32" s="69"/>
    </row>
    <row r="33" spans="1:6">
      <c r="B33" t="s">
        <v>242</v>
      </c>
      <c r="C33" s="69">
        <v>160000</v>
      </c>
      <c r="D33" s="69" t="s">
        <v>247</v>
      </c>
      <c r="E33" s="69" t="s">
        <v>247</v>
      </c>
      <c r="F33" s="69" t="s">
        <v>247</v>
      </c>
    </row>
    <row r="34" spans="1:6">
      <c r="B34" t="s">
        <v>243</v>
      </c>
      <c r="C34" s="69">
        <v>200000</v>
      </c>
      <c r="D34" s="69" t="s">
        <v>247</v>
      </c>
      <c r="E34" s="69" t="s">
        <v>247</v>
      </c>
      <c r="F34" s="69" t="s">
        <v>247</v>
      </c>
    </row>
    <row r="35" spans="1:6">
      <c r="B35" t="s">
        <v>244</v>
      </c>
      <c r="C35" s="69">
        <v>800000</v>
      </c>
      <c r="D35" s="69" t="s">
        <v>247</v>
      </c>
      <c r="E35" s="69" t="s">
        <v>247</v>
      </c>
      <c r="F35" s="69" t="s">
        <v>247</v>
      </c>
    </row>
    <row r="36" spans="1:6">
      <c r="A36" s="70" t="s">
        <v>237</v>
      </c>
      <c r="C36" s="69"/>
      <c r="D36" s="69"/>
      <c r="E36" s="69"/>
      <c r="F36" s="69"/>
    </row>
    <row r="37" spans="1:6">
      <c r="B37" t="s">
        <v>242</v>
      </c>
      <c r="C37" s="69" t="s">
        <v>247</v>
      </c>
      <c r="D37" s="69">
        <v>100000</v>
      </c>
      <c r="E37" s="69" t="s">
        <v>247</v>
      </c>
      <c r="F37" s="69" t="s">
        <v>247</v>
      </c>
    </row>
    <row r="38" spans="1:6">
      <c r="B38" t="s">
        <v>243</v>
      </c>
      <c r="C38" s="69" t="s">
        <v>247</v>
      </c>
      <c r="D38" s="69">
        <v>126000</v>
      </c>
      <c r="E38" s="69" t="s">
        <v>247</v>
      </c>
      <c r="F38" s="69" t="s">
        <v>247</v>
      </c>
    </row>
    <row r="39" spans="1:6">
      <c r="B39" t="s">
        <v>244</v>
      </c>
      <c r="C39" s="69" t="s">
        <v>247</v>
      </c>
      <c r="D39" s="69">
        <v>780000</v>
      </c>
      <c r="E39" s="69" t="s">
        <v>247</v>
      </c>
      <c r="F39" s="69" t="s">
        <v>247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J20" sqref="J20"/>
    </sheetView>
  </sheetViews>
  <sheetFormatPr defaultRowHeight="17"/>
  <cols>
    <col min="1" max="1" width="11.5" bestFit="1" customWidth="1"/>
    <col min="2" max="6" width="9.9140625" customWidth="1"/>
    <col min="8" max="8" width="11.58203125" customWidth="1"/>
  </cols>
  <sheetData>
    <row r="1" spans="1:6" ht="21">
      <c r="A1" s="45" t="s">
        <v>157</v>
      </c>
      <c r="B1" s="45"/>
      <c r="C1" s="46" t="s">
        <v>158</v>
      </c>
      <c r="D1" s="46"/>
      <c r="E1" s="47"/>
      <c r="F1" s="48"/>
    </row>
    <row r="2" spans="1:6">
      <c r="A2" s="49"/>
      <c r="B2" s="49"/>
      <c r="C2" s="49"/>
      <c r="D2" s="49"/>
      <c r="E2" s="49"/>
      <c r="F2" s="50"/>
    </row>
    <row r="3" spans="1:6">
      <c r="A3" s="71" t="s">
        <v>159</v>
      </c>
      <c r="B3" s="71" t="s">
        <v>160</v>
      </c>
      <c r="C3" s="71" t="s">
        <v>161</v>
      </c>
      <c r="D3" s="71" t="s">
        <v>162</v>
      </c>
      <c r="E3" s="71" t="s">
        <v>163</v>
      </c>
      <c r="F3" s="71" t="s">
        <v>164</v>
      </c>
    </row>
    <row r="4" spans="1:6">
      <c r="A4" s="51" t="s">
        <v>165</v>
      </c>
      <c r="B4" s="52">
        <v>500</v>
      </c>
      <c r="C4" s="52">
        <v>300</v>
      </c>
      <c r="D4" s="52">
        <v>350</v>
      </c>
      <c r="E4" s="52">
        <v>240</v>
      </c>
      <c r="F4" s="13">
        <f t="shared" ref="F4:F12" si="0">SUM(B4:E4)</f>
        <v>1390</v>
      </c>
    </row>
    <row r="5" spans="1:6">
      <c r="A5" s="53" t="s">
        <v>166</v>
      </c>
      <c r="B5" s="52">
        <v>102</v>
      </c>
      <c r="C5" s="52">
        <v>200</v>
      </c>
      <c r="D5" s="52">
        <v>150</v>
      </c>
      <c r="E5" s="52">
        <v>120</v>
      </c>
      <c r="F5" s="41">
        <f t="shared" si="0"/>
        <v>572</v>
      </c>
    </row>
    <row r="6" spans="1:6">
      <c r="A6" s="51" t="s">
        <v>167</v>
      </c>
      <c r="B6" s="52">
        <v>120</v>
      </c>
      <c r="C6" s="52">
        <v>138</v>
      </c>
      <c r="D6" s="52">
        <v>271</v>
      </c>
      <c r="E6" s="52">
        <v>130</v>
      </c>
      <c r="F6" s="13">
        <f t="shared" si="0"/>
        <v>659</v>
      </c>
    </row>
    <row r="7" spans="1:6">
      <c r="A7" s="51" t="s">
        <v>168</v>
      </c>
      <c r="B7" s="52">
        <v>105</v>
      </c>
      <c r="C7" s="52">
        <v>100</v>
      </c>
      <c r="D7" s="52">
        <v>210</v>
      </c>
      <c r="E7" s="52">
        <v>108</v>
      </c>
      <c r="F7" s="13">
        <f t="shared" si="0"/>
        <v>523</v>
      </c>
    </row>
    <row r="8" spans="1:6">
      <c r="A8" s="53" t="s">
        <v>169</v>
      </c>
      <c r="B8" s="52">
        <v>180</v>
      </c>
      <c r="C8" s="52">
        <v>200</v>
      </c>
      <c r="D8" s="52">
        <v>208</v>
      </c>
      <c r="E8" s="52">
        <v>203</v>
      </c>
      <c r="F8" s="13">
        <f t="shared" si="0"/>
        <v>791</v>
      </c>
    </row>
    <row r="9" spans="1:6">
      <c r="A9" s="51" t="s">
        <v>170</v>
      </c>
      <c r="B9" s="52">
        <v>350</v>
      </c>
      <c r="C9" s="52">
        <v>370</v>
      </c>
      <c r="D9" s="52">
        <v>190</v>
      </c>
      <c r="E9" s="52">
        <v>367</v>
      </c>
      <c r="F9" s="13">
        <f t="shared" si="0"/>
        <v>1277</v>
      </c>
    </row>
    <row r="10" spans="1:6">
      <c r="A10" s="51" t="s">
        <v>171</v>
      </c>
      <c r="B10" s="52">
        <v>420</v>
      </c>
      <c r="C10" s="52">
        <v>450</v>
      </c>
      <c r="D10" s="52">
        <v>100</v>
      </c>
      <c r="E10" s="52">
        <v>390</v>
      </c>
      <c r="F10" s="13">
        <f t="shared" si="0"/>
        <v>1360</v>
      </c>
    </row>
    <row r="11" spans="1:6">
      <c r="A11" s="51" t="s">
        <v>172</v>
      </c>
      <c r="B11" s="52">
        <v>380</v>
      </c>
      <c r="C11" s="52">
        <v>345</v>
      </c>
      <c r="D11" s="52">
        <v>120</v>
      </c>
      <c r="E11" s="52">
        <v>180</v>
      </c>
      <c r="F11" s="41">
        <f t="shared" si="0"/>
        <v>1025</v>
      </c>
    </row>
    <row r="12" spans="1:6">
      <c r="A12" s="53" t="s">
        <v>173</v>
      </c>
      <c r="B12" s="52">
        <v>260</v>
      </c>
      <c r="C12" s="52">
        <v>105</v>
      </c>
      <c r="D12" s="52">
        <v>160</v>
      </c>
      <c r="E12" s="52">
        <v>170</v>
      </c>
      <c r="F12" s="41">
        <f t="shared" si="0"/>
        <v>695</v>
      </c>
    </row>
  </sheetData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11" workbookViewId="0">
      <selection activeCell="L39" sqref="L39"/>
    </sheetView>
  </sheetViews>
  <sheetFormatPr defaultRowHeight="17"/>
  <cols>
    <col min="1" max="1" width="10.25" customWidth="1"/>
    <col min="2" max="5" width="10.5" customWidth="1"/>
    <col min="6" max="6" width="17.75" bestFit="1" customWidth="1"/>
  </cols>
  <sheetData>
    <row r="1" spans="1:6" ht="25.5">
      <c r="A1" s="75" t="s">
        <v>174</v>
      </c>
      <c r="B1" s="75"/>
      <c r="C1" s="75"/>
      <c r="D1" s="75"/>
      <c r="E1" s="75"/>
      <c r="F1" s="75"/>
    </row>
    <row r="2" spans="1:6">
      <c r="A2" s="11"/>
      <c r="B2" s="11"/>
      <c r="C2" s="11"/>
      <c r="D2" s="11"/>
      <c r="E2" s="11"/>
      <c r="F2" s="54" t="s">
        <v>175</v>
      </c>
    </row>
    <row r="3" spans="1:6" ht="17.5" thickBot="1">
      <c r="A3" s="55" t="s">
        <v>176</v>
      </c>
      <c r="B3" s="55" t="s">
        <v>177</v>
      </c>
      <c r="C3" s="55" t="s">
        <v>178</v>
      </c>
      <c r="D3" s="55" t="s">
        <v>179</v>
      </c>
      <c r="E3" s="55" t="s">
        <v>180</v>
      </c>
      <c r="F3" s="55" t="s">
        <v>181</v>
      </c>
    </row>
    <row r="4" spans="1:6" ht="17.5" thickTop="1">
      <c r="A4" s="56" t="s">
        <v>182</v>
      </c>
      <c r="B4" s="57">
        <v>1200</v>
      </c>
      <c r="C4" s="57">
        <v>982</v>
      </c>
      <c r="D4" s="57">
        <v>1320</v>
      </c>
      <c r="E4" s="57">
        <v>1080</v>
      </c>
      <c r="F4" s="58">
        <f t="shared" ref="F4:F10" si="0">SUM(B4:E4)</f>
        <v>4582</v>
      </c>
    </row>
    <row r="5" spans="1:6">
      <c r="A5" s="56" t="s">
        <v>183</v>
      </c>
      <c r="B5" s="57">
        <v>329</v>
      </c>
      <c r="C5" s="57">
        <v>263</v>
      </c>
      <c r="D5" s="57">
        <v>361</v>
      </c>
      <c r="E5" s="57">
        <v>296</v>
      </c>
      <c r="F5" s="58">
        <f t="shared" si="0"/>
        <v>1249</v>
      </c>
    </row>
    <row r="6" spans="1:6">
      <c r="A6" s="56" t="s">
        <v>184</v>
      </c>
      <c r="B6" s="57">
        <v>230</v>
      </c>
      <c r="C6" s="57">
        <v>184</v>
      </c>
      <c r="D6" s="57">
        <v>253</v>
      </c>
      <c r="E6" s="57">
        <v>207</v>
      </c>
      <c r="F6" s="58">
        <f t="shared" si="0"/>
        <v>874</v>
      </c>
    </row>
    <row r="7" spans="1:6">
      <c r="A7" s="56" t="s">
        <v>185</v>
      </c>
      <c r="B7" s="57">
        <v>123</v>
      </c>
      <c r="C7" s="57">
        <v>98</v>
      </c>
      <c r="D7" s="57">
        <v>135</v>
      </c>
      <c r="E7" s="57">
        <v>110</v>
      </c>
      <c r="F7" s="58">
        <f t="shared" si="0"/>
        <v>466</v>
      </c>
    </row>
    <row r="8" spans="1:6">
      <c r="A8" s="56" t="s">
        <v>186</v>
      </c>
      <c r="B8" s="57">
        <v>528</v>
      </c>
      <c r="C8" s="57">
        <v>422</v>
      </c>
      <c r="D8" s="57">
        <v>580</v>
      </c>
      <c r="E8" s="57">
        <v>470</v>
      </c>
      <c r="F8" s="58">
        <f t="shared" si="0"/>
        <v>2000</v>
      </c>
    </row>
    <row r="9" spans="1:6">
      <c r="A9" s="56" t="s">
        <v>187</v>
      </c>
      <c r="B9" s="57">
        <v>1100</v>
      </c>
      <c r="C9" s="57">
        <v>880</v>
      </c>
      <c r="D9" s="57">
        <v>1210</v>
      </c>
      <c r="E9" s="57">
        <v>990</v>
      </c>
      <c r="F9" s="58">
        <f t="shared" si="0"/>
        <v>4180</v>
      </c>
    </row>
    <row r="10" spans="1:6">
      <c r="A10" s="56" t="s">
        <v>188</v>
      </c>
      <c r="B10" s="57">
        <v>538</v>
      </c>
      <c r="C10" s="57">
        <v>430</v>
      </c>
      <c r="D10" s="57">
        <v>591</v>
      </c>
      <c r="E10" s="57">
        <v>484</v>
      </c>
      <c r="F10" s="58">
        <f t="shared" si="0"/>
        <v>2043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2020-05-06T03:21:20Z</dcterms:modified>
</cp:coreProperties>
</file>