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73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과목코드" localSheetId="2">'기본작업-3'!$A$3:$F$15</definedName>
    <definedName name="상품명">'기본작업-2'!$B$4:$B$11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" l="1"/>
  <c r="D30" i="4"/>
  <c r="D31" i="4"/>
  <c r="D32" i="4"/>
  <c r="D33" i="4"/>
  <c r="D34" i="4"/>
  <c r="D28" i="4"/>
  <c r="H5" i="7" l="1"/>
  <c r="H6" i="7"/>
  <c r="H7" i="7"/>
  <c r="H8" i="7"/>
  <c r="H9" i="7"/>
  <c r="H10" i="7"/>
  <c r="H4" i="7"/>
  <c r="E27" i="5" l="1"/>
  <c r="E25" i="5"/>
  <c r="E19" i="5"/>
  <c r="E14" i="5"/>
  <c r="E9" i="5"/>
  <c r="E26" i="5"/>
  <c r="E20" i="5"/>
  <c r="E15" i="5"/>
  <c r="E10" i="5"/>
  <c r="H16" i="4"/>
  <c r="H17" i="4"/>
  <c r="H18" i="4"/>
  <c r="H19" i="4"/>
  <c r="H20" i="4"/>
  <c r="H21" i="4"/>
  <c r="C4" i="4"/>
  <c r="C5" i="4"/>
  <c r="C6" i="4"/>
  <c r="C7" i="4"/>
  <c r="C8" i="4"/>
  <c r="C9" i="4"/>
  <c r="C10" i="4"/>
  <c r="E28" i="5" l="1"/>
  <c r="H15" i="4"/>
  <c r="B24" i="4"/>
  <c r="I3" i="4"/>
  <c r="C3" i="4"/>
  <c r="E8" i="8" l="1"/>
  <c r="E7" i="8"/>
  <c r="E6" i="8"/>
  <c r="E5" i="8"/>
  <c r="E4" i="8"/>
  <c r="B13" i="6"/>
  <c r="E8" i="6" s="1"/>
  <c r="D10" i="6"/>
  <c r="B10" i="6"/>
  <c r="C9" i="6"/>
  <c r="C8" i="6"/>
  <c r="C7" i="6"/>
  <c r="C6" i="6"/>
  <c r="C5" i="6"/>
  <c r="C4" i="6"/>
  <c r="C10" i="6" s="1"/>
  <c r="E18" i="5"/>
  <c r="E8" i="5"/>
  <c r="E24" i="5"/>
  <c r="E7" i="5"/>
  <c r="E13" i="5"/>
  <c r="E17" i="5"/>
  <c r="E6" i="5"/>
  <c r="E12" i="5"/>
  <c r="E23" i="5"/>
  <c r="E5" i="5"/>
  <c r="E11" i="5"/>
  <c r="E16" i="5"/>
  <c r="E22" i="5"/>
  <c r="E4" i="5"/>
  <c r="E21" i="5"/>
  <c r="F7" i="6" l="1"/>
  <c r="F8" i="6"/>
  <c r="E6" i="6"/>
  <c r="F6" i="6"/>
  <c r="E9" i="6"/>
  <c r="E4" i="6"/>
  <c r="F9" i="6"/>
  <c r="F4" i="6"/>
  <c r="E7" i="6"/>
  <c r="E5" i="6"/>
  <c r="F5" i="6"/>
  <c r="E10" i="6" l="1"/>
  <c r="F10" i="6"/>
</calcChain>
</file>

<file path=xl/connections.xml><?xml version="1.0" encoding="utf-8"?>
<connections xmlns="http://schemas.openxmlformats.org/spreadsheetml/2006/main">
  <connection id="1" name="과목코드" type="6" refreshedVersion="6" background="1" saveData="1">
    <textPr codePage="949" sourceFile="D:\영진(2021년)\2급\엑셀파일\모의고사\과목코드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<sst xmlns="http://schemas.openxmlformats.org/spreadsheetml/2006/main" count="296" uniqueCount="256">
  <si>
    <t>교육과정표</t>
    <phoneticPr fontId="4" type="noConversion"/>
  </si>
  <si>
    <t>판매현황 분석</t>
    <phoneticPr fontId="4" type="noConversion"/>
  </si>
  <si>
    <t>상품코드</t>
  </si>
  <si>
    <t>브랜드</t>
  </si>
  <si>
    <t>전월 판매량</t>
    <phoneticPr fontId="4" type="noConversion"/>
  </si>
  <si>
    <t>단가</t>
  </si>
  <si>
    <t>판매량
(일 평균)</t>
    <phoneticPr fontId="4" type="noConversion"/>
  </si>
  <si>
    <t>재고량
(일 평균)</t>
    <phoneticPr fontId="4" type="noConversion"/>
  </si>
  <si>
    <t>T5005U</t>
  </si>
  <si>
    <t>닥터아토마일드 물티슈</t>
    <phoneticPr fontId="4" type="noConversion"/>
  </si>
  <si>
    <t>유아용품</t>
  </si>
  <si>
    <t>S4951U</t>
  </si>
  <si>
    <t>파워 건전지AA</t>
  </si>
  <si>
    <t>가전잡화</t>
  </si>
  <si>
    <t>T4301N</t>
  </si>
  <si>
    <t>구강 청결 티슈</t>
    <phoneticPr fontId="4" type="noConversion"/>
  </si>
  <si>
    <t>C3311U</t>
  </si>
  <si>
    <t>퓨전면도날</t>
  </si>
  <si>
    <t>목욕용품</t>
  </si>
  <si>
    <t>T6975U</t>
  </si>
  <si>
    <t>하기스팬티특대형</t>
    <phoneticPr fontId="4" type="noConversion"/>
  </si>
  <si>
    <t>S4555N</t>
  </si>
  <si>
    <t>크로스액션바이탈</t>
  </si>
  <si>
    <t>S0831U</t>
  </si>
  <si>
    <t>전동칫솔</t>
  </si>
  <si>
    <t>C0071N</t>
  </si>
  <si>
    <t>세타필 바디크렌저</t>
    <phoneticPr fontId="4" type="noConversion"/>
  </si>
  <si>
    <t>과목코드</t>
    <phoneticPr fontId="4" type="noConversion"/>
  </si>
  <si>
    <t>[표1]</t>
    <phoneticPr fontId="4" type="noConversion"/>
  </si>
  <si>
    <t>도서 대출 관리</t>
    <phoneticPr fontId="4" type="noConversion"/>
  </si>
  <si>
    <t>[표2]</t>
    <phoneticPr fontId="4" type="noConversion"/>
  </si>
  <si>
    <t>매출 분석</t>
    <phoneticPr fontId="4" type="noConversion"/>
  </si>
  <si>
    <t>성명</t>
  </si>
  <si>
    <t>대출일자</t>
    <phoneticPr fontId="4" type="noConversion"/>
  </si>
  <si>
    <t>도서반납일</t>
  </si>
  <si>
    <t>코드</t>
  </si>
  <si>
    <t>전년도 판매금액</t>
    <phoneticPr fontId="4" type="noConversion"/>
  </si>
  <si>
    <t>금년도 판매금액</t>
    <phoneticPr fontId="4" type="noConversion"/>
  </si>
  <si>
    <t>매출증가율(%)</t>
    <phoneticPr fontId="4" type="noConversion"/>
  </si>
  <si>
    <t>이정수</t>
  </si>
  <si>
    <t>SW2-01</t>
  </si>
  <si>
    <t>이수현</t>
  </si>
  <si>
    <t>FR3-02</t>
  </si>
  <si>
    <t>윤철수</t>
  </si>
  <si>
    <t>FR3-01</t>
  </si>
  <si>
    <t>안성민</t>
  </si>
  <si>
    <t>IT4-01</t>
  </si>
  <si>
    <t>박현</t>
  </si>
  <si>
    <t>SW2-02</t>
  </si>
  <si>
    <t>박지연</t>
  </si>
  <si>
    <t>FR4-03</t>
  </si>
  <si>
    <t>김준호</t>
  </si>
  <si>
    <t>IT1-02</t>
  </si>
  <si>
    <t>강민수</t>
  </si>
  <si>
    <t>SW1-03</t>
  </si>
  <si>
    <t>[표3]</t>
    <phoneticPr fontId="4" type="noConversion"/>
  </si>
  <si>
    <t>자전거 판매현황</t>
    <phoneticPr fontId="4" type="noConversion"/>
  </si>
  <si>
    <t>분류</t>
  </si>
  <si>
    <t>제품명</t>
  </si>
  <si>
    <t>판매금액</t>
  </si>
  <si>
    <t>[표4]</t>
    <phoneticPr fontId="4" type="noConversion"/>
  </si>
  <si>
    <t>보너스 현황</t>
    <phoneticPr fontId="4" type="noConversion"/>
  </si>
  <si>
    <t>아동용</t>
  </si>
  <si>
    <t>아이비</t>
  </si>
  <si>
    <t>이름</t>
    <phoneticPr fontId="4" type="noConversion"/>
  </si>
  <si>
    <t>근속기간</t>
    <phoneticPr fontId="4" type="noConversion"/>
  </si>
  <si>
    <t>기본급</t>
    <phoneticPr fontId="4" type="noConversion"/>
  </si>
  <si>
    <t>보너스</t>
    <phoneticPr fontId="4" type="noConversion"/>
  </si>
  <si>
    <t>[기준표]</t>
    <phoneticPr fontId="4" type="noConversion"/>
  </si>
  <si>
    <t>산악용</t>
  </si>
  <si>
    <t>MTB500</t>
  </si>
  <si>
    <t>김한수</t>
    <phoneticPr fontId="4" type="noConversion"/>
  </si>
  <si>
    <t>기간</t>
    <phoneticPr fontId="4" type="noConversion"/>
  </si>
  <si>
    <t>호봉</t>
    <phoneticPr fontId="4" type="noConversion"/>
  </si>
  <si>
    <t>일반용</t>
  </si>
  <si>
    <t>선데이7단</t>
  </si>
  <si>
    <t>장동민</t>
    <phoneticPr fontId="4" type="noConversion"/>
  </si>
  <si>
    <t>MTB100</t>
  </si>
  <si>
    <t>김광민</t>
    <phoneticPr fontId="4" type="noConversion"/>
  </si>
  <si>
    <t>표준형</t>
  </si>
  <si>
    <t>이나미</t>
  </si>
  <si>
    <t>MTB300</t>
  </si>
  <si>
    <t>강미선</t>
  </si>
  <si>
    <t>핑키</t>
  </si>
  <si>
    <t>조미영</t>
    <phoneticPr fontId="4" type="noConversion"/>
  </si>
  <si>
    <t>로드스타</t>
  </si>
  <si>
    <t>이은주</t>
    <phoneticPr fontId="4" type="noConversion"/>
  </si>
  <si>
    <t>산악용 자전거 판매금액 평균</t>
    <phoneticPr fontId="4" type="noConversion"/>
  </si>
  <si>
    <t xml:space="preserve">[표5] </t>
    <phoneticPr fontId="4" type="noConversion"/>
  </si>
  <si>
    <t>장학금 지급 현황</t>
  </si>
  <si>
    <t>학번</t>
    <phoneticPr fontId="4" type="noConversion"/>
  </si>
  <si>
    <t>이름</t>
    <phoneticPr fontId="4" type="noConversion"/>
  </si>
  <si>
    <t>성적</t>
    <phoneticPr fontId="4" type="noConversion"/>
  </si>
  <si>
    <t>장학금비율</t>
    <phoneticPr fontId="4" type="noConversion"/>
  </si>
  <si>
    <t>이한우</t>
    <phoneticPr fontId="4" type="noConversion"/>
  </si>
  <si>
    <t>김금순</t>
    <phoneticPr fontId="4" type="noConversion"/>
  </si>
  <si>
    <t>김종규</t>
    <phoneticPr fontId="4" type="noConversion"/>
  </si>
  <si>
    <t>안영자</t>
    <phoneticPr fontId="4" type="noConversion"/>
  </si>
  <si>
    <t>서은구</t>
    <phoneticPr fontId="4" type="noConversion"/>
  </si>
  <si>
    <t>김규환</t>
    <phoneticPr fontId="4" type="noConversion"/>
  </si>
  <si>
    <t>김은진</t>
    <phoneticPr fontId="4" type="noConversion"/>
  </si>
  <si>
    <t>2007013</t>
  </si>
  <si>
    <t>2007018</t>
  </si>
  <si>
    <t>2007023</t>
  </si>
  <si>
    <t>2007028</t>
  </si>
  <si>
    <t>2007033</t>
  </si>
  <si>
    <t>2007038</t>
  </si>
  <si>
    <t>2007123</t>
  </si>
  <si>
    <t>영업 현황</t>
    <phoneticPr fontId="4" type="noConversion"/>
  </si>
  <si>
    <t>대리점명</t>
    <phoneticPr fontId="4" type="noConversion"/>
  </si>
  <si>
    <t xml:space="preserve"> 판매사원</t>
    <phoneticPr fontId="4" type="noConversion"/>
  </si>
  <si>
    <t>외상매출액</t>
    <phoneticPr fontId="4" type="noConversion"/>
  </si>
  <si>
    <t>회수금액</t>
    <phoneticPr fontId="4" type="noConversion"/>
  </si>
  <si>
    <t>회수율</t>
    <phoneticPr fontId="4" type="noConversion"/>
  </si>
  <si>
    <t>송파점</t>
  </si>
  <si>
    <t>최영수</t>
    <phoneticPr fontId="4" type="noConversion"/>
  </si>
  <si>
    <t>강남점</t>
  </si>
  <si>
    <t>허혜인</t>
    <phoneticPr fontId="4" type="noConversion"/>
  </si>
  <si>
    <t>박동수</t>
    <phoneticPr fontId="4" type="noConversion"/>
  </si>
  <si>
    <t>서초점</t>
  </si>
  <si>
    <t>최석훈</t>
    <phoneticPr fontId="4" type="noConversion"/>
  </si>
  <si>
    <t>구로점</t>
  </si>
  <si>
    <t>김명윤</t>
    <phoneticPr fontId="4" type="noConversion"/>
  </si>
  <si>
    <t>이범수</t>
    <phoneticPr fontId="4" type="noConversion"/>
  </si>
  <si>
    <t>김영수</t>
    <phoneticPr fontId="4" type="noConversion"/>
  </si>
  <si>
    <t>김정민</t>
    <phoneticPr fontId="4" type="noConversion"/>
  </si>
  <si>
    <t>서초점</t>
    <phoneticPr fontId="4" type="noConversion"/>
  </si>
  <si>
    <t>김길용</t>
    <phoneticPr fontId="4" type="noConversion"/>
  </si>
  <si>
    <t>하창수</t>
    <phoneticPr fontId="4" type="noConversion"/>
  </si>
  <si>
    <t>이영복</t>
    <phoneticPr fontId="4" type="noConversion"/>
  </si>
  <si>
    <t>이승범</t>
    <phoneticPr fontId="4" type="noConversion"/>
  </si>
  <si>
    <t>한수진</t>
    <phoneticPr fontId="4" type="noConversion"/>
  </si>
  <si>
    <t>서초점</t>
    <phoneticPr fontId="4" type="noConversion"/>
  </si>
  <si>
    <t>함애자</t>
    <phoneticPr fontId="4" type="noConversion"/>
  </si>
  <si>
    <t>클래식음반 판매현황</t>
    <phoneticPr fontId="4" type="noConversion"/>
  </si>
  <si>
    <t>판매점</t>
    <phoneticPr fontId="4" type="noConversion"/>
  </si>
  <si>
    <t>매입수량</t>
    <phoneticPr fontId="4" type="noConversion"/>
  </si>
  <si>
    <t>매입금액</t>
    <phoneticPr fontId="4" type="noConversion"/>
  </si>
  <si>
    <t>판매수량</t>
    <phoneticPr fontId="4" type="noConversion"/>
  </si>
  <si>
    <t>판매금액</t>
    <phoneticPr fontId="4" type="noConversion"/>
  </si>
  <si>
    <t>이익금액</t>
    <phoneticPr fontId="4" type="noConversion"/>
  </si>
  <si>
    <t>강남</t>
    <phoneticPr fontId="4" type="noConversion"/>
  </si>
  <si>
    <t>강동</t>
    <phoneticPr fontId="4" type="noConversion"/>
  </si>
  <si>
    <t>서초</t>
    <phoneticPr fontId="4" type="noConversion"/>
  </si>
  <si>
    <t>은평</t>
    <phoneticPr fontId="4" type="noConversion"/>
  </si>
  <si>
    <t>중구</t>
    <phoneticPr fontId="4" type="noConversion"/>
  </si>
  <si>
    <t>면목</t>
    <phoneticPr fontId="4" type="noConversion"/>
  </si>
  <si>
    <t>합계</t>
    <phoneticPr fontId="4" type="noConversion"/>
  </si>
  <si>
    <t>매입단가</t>
    <phoneticPr fontId="4" type="noConversion"/>
  </si>
  <si>
    <t>판매단가</t>
    <phoneticPr fontId="4" type="noConversion"/>
  </si>
  <si>
    <t>마진율</t>
    <phoneticPr fontId="4" type="noConversion"/>
  </si>
  <si>
    <t>공연장 수익 현황</t>
    <phoneticPr fontId="4" type="noConversion"/>
  </si>
  <si>
    <t>단위:(만원)</t>
    <phoneticPr fontId="4" type="noConversion"/>
  </si>
  <si>
    <t>공연장</t>
    <phoneticPr fontId="4" type="noConversion"/>
  </si>
  <si>
    <t>분류</t>
    <phoneticPr fontId="4" type="noConversion"/>
  </si>
  <si>
    <t>출연금</t>
    <phoneticPr fontId="4" type="noConversion"/>
  </si>
  <si>
    <t>공연수입</t>
    <phoneticPr fontId="4" type="noConversion"/>
  </si>
  <si>
    <t>전시기획</t>
    <phoneticPr fontId="4" type="noConversion"/>
  </si>
  <si>
    <t>대관수입</t>
    <phoneticPr fontId="4" type="noConversion"/>
  </si>
  <si>
    <t>시설운영</t>
    <phoneticPr fontId="4" type="noConversion"/>
  </si>
  <si>
    <t>총수입</t>
    <phoneticPr fontId="4" type="noConversion"/>
  </si>
  <si>
    <t>세준문화회관</t>
    <phoneticPr fontId="4" type="noConversion"/>
  </si>
  <si>
    <t>대</t>
    <phoneticPr fontId="4" type="noConversion"/>
  </si>
  <si>
    <t>문화극장</t>
    <phoneticPr fontId="4" type="noConversion"/>
  </si>
  <si>
    <t>중</t>
    <phoneticPr fontId="4" type="noConversion"/>
  </si>
  <si>
    <t>국립극장</t>
    <phoneticPr fontId="4" type="noConversion"/>
  </si>
  <si>
    <t>대</t>
    <phoneticPr fontId="4" type="noConversion"/>
  </si>
  <si>
    <t>해오름극장</t>
    <phoneticPr fontId="4" type="noConversion"/>
  </si>
  <si>
    <t>파랑새극장</t>
    <phoneticPr fontId="4" type="noConversion"/>
  </si>
  <si>
    <t>소</t>
    <phoneticPr fontId="4" type="noConversion"/>
  </si>
  <si>
    <t>예술의극장</t>
    <phoneticPr fontId="4" type="noConversion"/>
  </si>
  <si>
    <t>늘푸른극장</t>
    <phoneticPr fontId="4" type="noConversion"/>
  </si>
  <si>
    <t>밀 수입 현황</t>
    <phoneticPr fontId="9" type="noConversion"/>
  </si>
  <si>
    <t>수입월</t>
  </si>
  <si>
    <t>원산지</t>
  </si>
  <si>
    <t>수량</t>
  </si>
  <si>
    <t>kg당 단가</t>
  </si>
  <si>
    <t>수입금액</t>
  </si>
  <si>
    <t>1월</t>
  </si>
  <si>
    <t>미국산</t>
  </si>
  <si>
    <t>2월</t>
  </si>
  <si>
    <t>호주산</t>
  </si>
  <si>
    <t>3월</t>
  </si>
  <si>
    <t>유럽산</t>
  </si>
  <si>
    <t>4월</t>
  </si>
  <si>
    <t>5월</t>
  </si>
  <si>
    <t>구분</t>
    <phoneticPr fontId="4" type="noConversion"/>
  </si>
  <si>
    <t>과목코드</t>
    <phoneticPr fontId="4" type="noConversion"/>
  </si>
  <si>
    <t>국문</t>
    <phoneticPr fontId="4" type="noConversion"/>
  </si>
  <si>
    <t>영문</t>
    <phoneticPr fontId="4" type="noConversion"/>
  </si>
  <si>
    <t>예상
수강생</t>
    <phoneticPr fontId="4" type="noConversion"/>
  </si>
  <si>
    <t>학점</t>
    <phoneticPr fontId="4" type="noConversion"/>
  </si>
  <si>
    <t>비고</t>
    <phoneticPr fontId="4" type="noConversion"/>
  </si>
  <si>
    <t>전공선택</t>
    <phoneticPr fontId="4" type="noConversion"/>
  </si>
  <si>
    <t>컴퓨터프로그래밍</t>
    <phoneticPr fontId="4" type="noConversion"/>
  </si>
  <si>
    <t>Computer Programming</t>
    <phoneticPr fontId="4" type="noConversion"/>
  </si>
  <si>
    <t>교양선택</t>
    <phoneticPr fontId="4" type="noConversion"/>
  </si>
  <si>
    <t>영상기기</t>
    <phoneticPr fontId="4" type="noConversion"/>
  </si>
  <si>
    <t>Video Equipment</t>
    <phoneticPr fontId="4" type="noConversion"/>
  </si>
  <si>
    <t>ASP</t>
    <phoneticPr fontId="4" type="noConversion"/>
  </si>
  <si>
    <t>Active Server Page</t>
    <phoneticPr fontId="4" type="noConversion"/>
  </si>
  <si>
    <t>멀티미디어 실습</t>
    <phoneticPr fontId="4" type="noConversion"/>
  </si>
  <si>
    <t>Multimedia</t>
    <phoneticPr fontId="4" type="noConversion"/>
  </si>
  <si>
    <t>전공필수</t>
    <phoneticPr fontId="4" type="noConversion"/>
  </si>
  <si>
    <t>웹 디자인</t>
    <phoneticPr fontId="4" type="noConversion"/>
  </si>
  <si>
    <t>Web Design</t>
    <phoneticPr fontId="4" type="noConversion"/>
  </si>
  <si>
    <t>전공필수</t>
    <phoneticPr fontId="4" type="noConversion"/>
  </si>
  <si>
    <t>홈페이지제작</t>
    <phoneticPr fontId="4" type="noConversion"/>
  </si>
  <si>
    <t>Web Site Develop</t>
    <phoneticPr fontId="4" type="noConversion"/>
  </si>
  <si>
    <t>MIS</t>
    <phoneticPr fontId="4" type="noConversion"/>
  </si>
  <si>
    <t>Management Information Systems</t>
    <phoneticPr fontId="4" type="noConversion"/>
  </si>
  <si>
    <t>09-S-4</t>
  </si>
  <si>
    <t>09-S-5</t>
  </si>
  <si>
    <t>09-S-6</t>
  </si>
  <si>
    <t>09-S-7</t>
  </si>
  <si>
    <t>09-S-8</t>
  </si>
  <si>
    <t>09-S-9</t>
  </si>
  <si>
    <t>09-S-10</t>
  </si>
  <si>
    <t>09124</t>
  </si>
  <si>
    <t>09125</t>
  </si>
  <si>
    <t>09128</t>
  </si>
  <si>
    <t>09129</t>
  </si>
  <si>
    <t>09130</t>
  </si>
  <si>
    <t>09126</t>
  </si>
  <si>
    <t>09127</t>
  </si>
  <si>
    <t>商品名</t>
    <phoneticPr fontId="1" type="noConversion"/>
  </si>
  <si>
    <t>구분</t>
  </si>
  <si>
    <t>과목코드</t>
  </si>
  <si>
    <t>과목명</t>
  </si>
  <si>
    <t>학점</t>
  </si>
  <si>
    <t>강의</t>
  </si>
  <si>
    <t>실습</t>
  </si>
  <si>
    <t>교양선택</t>
  </si>
  <si>
    <t>교양영어</t>
  </si>
  <si>
    <t>교양윤리</t>
  </si>
  <si>
    <t>교양체육</t>
  </si>
  <si>
    <t>전공선택</t>
  </si>
  <si>
    <t>멀티미디어 실습</t>
  </si>
  <si>
    <t>시스템분석설계</t>
  </si>
  <si>
    <t>영어회화</t>
  </si>
  <si>
    <t>전자상거래 관리론</t>
  </si>
  <si>
    <t>정보처리실습</t>
  </si>
  <si>
    <t>e-비즈니스전략</t>
  </si>
  <si>
    <t>ERP</t>
  </si>
  <si>
    <t>Visual Basic</t>
  </si>
  <si>
    <t>XML</t>
  </si>
  <si>
    <t>강남점 최대값</t>
  </si>
  <si>
    <t>구로점 최대값</t>
  </si>
  <si>
    <t>서초점 최대값</t>
  </si>
  <si>
    <t>송파점 최대값</t>
  </si>
  <si>
    <t>전체 최대값</t>
  </si>
  <si>
    <t>강남점 최소값</t>
  </si>
  <si>
    <t>구로점 최소값</t>
  </si>
  <si>
    <t>서초점 최소값</t>
  </si>
  <si>
    <t>송파점 최소값</t>
  </si>
  <si>
    <t>전체 최소값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</si>
</sst>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년&quot;\ m&quot;월&quot;;@"/>
    <numFmt numFmtId="178" formatCode="#,##0.0\ &quot;EA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체"/>
      <family val="3"/>
      <charset val="129"/>
    </font>
    <font>
      <b/>
      <sz val="17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1" fontId="3" fillId="0" borderId="1" xfId="1" applyFont="1" applyFill="1" applyBorder="1">
      <alignment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41" fontId="3" fillId="0" borderId="1" xfId="1" applyFont="1" applyFill="1" applyBorder="1" applyAlignment="1"/>
    <xf numFmtId="0" fontId="3" fillId="0" borderId="1" xfId="0" quotePrefix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NumberFormat="1" applyFont="1" applyBorder="1" applyAlignment="1">
      <alignment horizontal="center"/>
    </xf>
    <xf numFmtId="41" fontId="3" fillId="0" borderId="1" xfId="1" applyFont="1" applyBorder="1" applyAlignment="1"/>
    <xf numFmtId="0" fontId="3" fillId="0" borderId="1" xfId="0" applyFont="1" applyBorder="1">
      <alignment vertical="center"/>
    </xf>
    <xf numFmtId="10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/>
    </xf>
    <xf numFmtId="177" fontId="3" fillId="0" borderId="0" xfId="0" applyNumberFormat="1" applyFont="1">
      <alignment vertical="center"/>
    </xf>
    <xf numFmtId="41" fontId="3" fillId="0" borderId="0" xfId="1" applyFont="1" applyBorder="1" applyAlignment="1"/>
    <xf numFmtId="22" fontId="3" fillId="0" borderId="0" xfId="0" applyNumberFormat="1" applyFont="1">
      <alignment vertical="center"/>
    </xf>
    <xf numFmtId="9" fontId="3" fillId="0" borderId="1" xfId="0" applyNumberFormat="1" applyFont="1" applyBorder="1" applyAlignment="1">
      <alignment horizontal="center"/>
    </xf>
    <xf numFmtId="0" fontId="6" fillId="0" borderId="0" xfId="0" applyFont="1">
      <alignment vertical="center"/>
    </xf>
    <xf numFmtId="41" fontId="3" fillId="0" borderId="1" xfId="1" applyFont="1" applyBorder="1" applyAlignment="1">
      <alignment horizontal="center"/>
    </xf>
    <xf numFmtId="0" fontId="0" fillId="0" borderId="0" xfId="0" applyAlignment="1">
      <alignment vertical="center" wrapText="1"/>
    </xf>
    <xf numFmtId="49" fontId="0" fillId="0" borderId="0" xfId="0" quotePrefix="1" applyNumberFormat="1">
      <alignment vertical="center"/>
    </xf>
    <xf numFmtId="9" fontId="3" fillId="0" borderId="1" xfId="2" applyFont="1" applyBorder="1" applyAlignment="1">
      <alignment horizontal="right"/>
    </xf>
    <xf numFmtId="0" fontId="10" fillId="0" borderId="0" xfId="0" applyFont="1" applyAlignment="1">
      <alignment horizontal="centerContinuous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178" fontId="3" fillId="0" borderId="1" xfId="0" applyNumberFormat="1" applyFont="1" applyBorder="1">
      <alignment vertical="center"/>
    </xf>
    <xf numFmtId="0" fontId="6" fillId="0" borderId="1" xfId="0" applyFont="1" applyFill="1" applyBorder="1" applyAlignment="1"/>
    <xf numFmtId="0" fontId="3" fillId="0" borderId="0" xfId="0" applyFont="1" applyBorder="1" applyAlignment="1">
      <alignment horizontal="center"/>
    </xf>
    <xf numFmtId="10" fontId="3" fillId="0" borderId="0" xfId="0" applyNumberFormat="1" applyFont="1" applyBorder="1">
      <alignment vertical="center"/>
    </xf>
    <xf numFmtId="0" fontId="6" fillId="0" borderId="0" xfId="0" applyFont="1" applyFill="1" applyBorder="1" applyAlignment="1"/>
    <xf numFmtId="42" fontId="3" fillId="0" borderId="1" xfId="1" applyNumberFormat="1" applyFont="1" applyBorder="1" applyAlignment="1"/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백분율" xfId="2" builtinId="5"/>
    <cellStyle name="쉼표 [0]" xfId="1" builtinId="6"/>
    <cellStyle name="표준" xfId="0" builtinId="0"/>
  </cellStyles>
  <dxfs count="4"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밀</a:t>
            </a:r>
            <a:r>
              <a:rPr lang="ko-KR" altLang="en-US" baseline="0"/>
              <a:t> 수입 현황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수량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24000</c:v>
                </c:pt>
                <c:pt idx="1">
                  <c:v>15000</c:v>
                </c:pt>
                <c:pt idx="2">
                  <c:v>15000</c:v>
                </c:pt>
                <c:pt idx="3">
                  <c:v>35000</c:v>
                </c:pt>
                <c:pt idx="4">
                  <c:v>34000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F8-4B96-82FF-83E3208DB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501919"/>
        <c:axId val="1414503167"/>
      </c:lineChart>
      <c:lineChart>
        <c:grouping val="standard"/>
        <c:varyColors val="0"/>
        <c:ser>
          <c:idx val="1"/>
          <c:order val="1"/>
          <c:tx>
            <c:strRef>
              <c:f>차트작업!$E$3</c:f>
              <c:strCache>
                <c:ptCount val="1"/>
                <c:pt idx="0">
                  <c:v>수입금액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</c:strCache>
            </c:strRef>
          </c:cat>
          <c:val>
            <c:numRef>
              <c:f>차트작업!$E$4:$E$8</c:f>
              <c:numCache>
                <c:formatCode>_(* #,##0_);_(* \(#,##0\);_(* "-"_);_(@_)</c:formatCode>
                <c:ptCount val="5"/>
                <c:pt idx="0">
                  <c:v>8400000</c:v>
                </c:pt>
                <c:pt idx="1">
                  <c:v>5700000</c:v>
                </c:pt>
                <c:pt idx="2">
                  <c:v>5625000</c:v>
                </c:pt>
                <c:pt idx="3">
                  <c:v>12845000</c:v>
                </c:pt>
                <c:pt idx="4">
                  <c:v>12240000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95-4A52-8A1B-9E7FA7DCD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661423"/>
        <c:axId val="185650191"/>
      </c:lineChart>
      <c:catAx>
        <c:axId val="1414501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14503167"/>
        <c:crosses val="autoZero"/>
        <c:auto val="1"/>
        <c:lblAlgn val="ctr"/>
        <c:lblOffset val="100"/>
        <c:noMultiLvlLbl val="0"/>
      </c:catAx>
      <c:valAx>
        <c:axId val="1414503167"/>
        <c:scaling>
          <c:orientation val="minMax"/>
          <c:min val="1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수량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14501919"/>
        <c:crosses val="autoZero"/>
        <c:crossBetween val="between"/>
      </c:valAx>
      <c:valAx>
        <c:axId val="185650191"/>
        <c:scaling>
          <c:orientation val="minMax"/>
        </c:scaling>
        <c:delete val="0"/>
        <c:axPos val="r"/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수입금액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5661423"/>
        <c:crosses val="max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catAx>
        <c:axId val="18566142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6501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0</xdr:colOff>
      <xdr:row>5</xdr:row>
      <xdr:rowOff>0</xdr:rowOff>
    </xdr:to>
    <xdr:sp macro="[0]!총수입" textlink="">
      <xdr:nvSpPr>
        <xdr:cNvPr id="2" name="십자형 1"/>
        <xdr:cNvSpPr/>
      </xdr:nvSpPr>
      <xdr:spPr>
        <a:xfrm>
          <a:off x="7531100" y="482600"/>
          <a:ext cx="660400" cy="64770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총수입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9</xdr:row>
      <xdr:rowOff>0</xdr:rowOff>
    </xdr:to>
    <xdr:sp macro="[0]!서식" textlink="">
      <xdr:nvSpPr>
        <xdr:cNvPr id="3" name="육각형 2"/>
        <xdr:cNvSpPr/>
      </xdr:nvSpPr>
      <xdr:spPr>
        <a:xfrm>
          <a:off x="7600950" y="1346200"/>
          <a:ext cx="660400" cy="647700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과목코드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/>
  </sheetViews>
  <sheetFormatPr defaultRowHeight="17"/>
  <cols>
    <col min="3" max="3" width="16.25" bestFit="1" customWidth="1"/>
    <col min="4" max="4" width="31.5" bestFit="1" customWidth="1"/>
  </cols>
  <sheetData>
    <row r="1" spans="1:7">
      <c r="A1" s="1" t="s">
        <v>0</v>
      </c>
    </row>
    <row r="3" spans="1:7" ht="34">
      <c r="A3" t="s">
        <v>186</v>
      </c>
      <c r="B3" t="s">
        <v>187</v>
      </c>
      <c r="C3" t="s">
        <v>188</v>
      </c>
      <c r="D3" t="s">
        <v>189</v>
      </c>
      <c r="E3" s="31" t="s">
        <v>190</v>
      </c>
      <c r="F3" t="s">
        <v>191</v>
      </c>
      <c r="G3" t="s">
        <v>192</v>
      </c>
    </row>
    <row r="4" spans="1:7">
      <c r="A4" t="s">
        <v>193</v>
      </c>
      <c r="B4" s="32" t="s">
        <v>218</v>
      </c>
      <c r="C4" t="s">
        <v>194</v>
      </c>
      <c r="D4" t="s">
        <v>195</v>
      </c>
      <c r="E4">
        <v>40</v>
      </c>
      <c r="F4">
        <v>3</v>
      </c>
      <c r="G4" t="s">
        <v>211</v>
      </c>
    </row>
    <row r="5" spans="1:7">
      <c r="A5" t="s">
        <v>196</v>
      </c>
      <c r="B5" s="32" t="s">
        <v>219</v>
      </c>
      <c r="C5" t="s">
        <v>197</v>
      </c>
      <c r="D5" t="s">
        <v>198</v>
      </c>
      <c r="E5">
        <v>50</v>
      </c>
      <c r="F5">
        <v>2</v>
      </c>
      <c r="G5" t="s">
        <v>212</v>
      </c>
    </row>
    <row r="6" spans="1:7">
      <c r="A6" t="s">
        <v>193</v>
      </c>
      <c r="B6" s="32" t="s">
        <v>220</v>
      </c>
      <c r="C6" t="s">
        <v>199</v>
      </c>
      <c r="D6" t="s">
        <v>200</v>
      </c>
      <c r="E6">
        <v>35</v>
      </c>
      <c r="F6">
        <v>2</v>
      </c>
      <c r="G6" t="s">
        <v>213</v>
      </c>
    </row>
    <row r="7" spans="1:7">
      <c r="A7" t="s">
        <v>193</v>
      </c>
      <c r="B7" s="32" t="s">
        <v>221</v>
      </c>
      <c r="C7" t="s">
        <v>201</v>
      </c>
      <c r="D7" t="s">
        <v>202</v>
      </c>
      <c r="E7">
        <v>40</v>
      </c>
      <c r="F7">
        <v>3</v>
      </c>
      <c r="G7" t="s">
        <v>214</v>
      </c>
    </row>
    <row r="8" spans="1:7">
      <c r="A8" t="s">
        <v>203</v>
      </c>
      <c r="B8" s="32" t="s">
        <v>222</v>
      </c>
      <c r="C8" t="s">
        <v>204</v>
      </c>
      <c r="D8" t="s">
        <v>205</v>
      </c>
      <c r="E8">
        <v>30</v>
      </c>
      <c r="F8">
        <v>4</v>
      </c>
      <c r="G8" t="s">
        <v>215</v>
      </c>
    </row>
    <row r="9" spans="1:7">
      <c r="A9" t="s">
        <v>206</v>
      </c>
      <c r="B9" s="32" t="s">
        <v>223</v>
      </c>
      <c r="C9" t="s">
        <v>207</v>
      </c>
      <c r="D9" t="s">
        <v>208</v>
      </c>
      <c r="E9">
        <v>20</v>
      </c>
      <c r="F9">
        <v>3</v>
      </c>
      <c r="G9" t="s">
        <v>216</v>
      </c>
    </row>
    <row r="10" spans="1:7">
      <c r="A10" t="s">
        <v>193</v>
      </c>
      <c r="B10" s="32" t="s">
        <v>224</v>
      </c>
      <c r="C10" t="s">
        <v>209</v>
      </c>
      <c r="D10" t="s">
        <v>210</v>
      </c>
      <c r="E10">
        <v>20</v>
      </c>
      <c r="F10">
        <v>4</v>
      </c>
      <c r="G10" t="s">
        <v>217</v>
      </c>
    </row>
  </sheetData>
  <phoneticPr fontId="1" type="noConversion"/>
  <pageMargins left="0.7" right="0.7" top="0.75" bottom="0.75" header="0.3" footer="0.3"/>
  <ignoredErrors>
    <ignoredError sqref="B4: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/>
  <cols>
    <col min="1" max="1" width="9.08203125" customWidth="1"/>
    <col min="2" max="2" width="20.9140625" bestFit="1" customWidth="1"/>
    <col min="3" max="3" width="10.1640625" customWidth="1"/>
    <col min="4" max="4" width="11.33203125" customWidth="1"/>
    <col min="6" max="6" width="10.58203125" customWidth="1"/>
    <col min="7" max="7" width="11" customWidth="1"/>
  </cols>
  <sheetData>
    <row r="1" spans="1:7" ht="22">
      <c r="A1" s="34" t="s">
        <v>1</v>
      </c>
      <c r="B1" s="34"/>
      <c r="C1" s="34"/>
      <c r="D1" s="34"/>
      <c r="E1" s="34"/>
      <c r="F1" s="34"/>
      <c r="G1" s="34"/>
    </row>
    <row r="2" spans="1:7">
      <c r="A2" s="1"/>
      <c r="B2" s="1"/>
      <c r="C2" s="1"/>
      <c r="D2" s="1"/>
      <c r="E2" s="1"/>
      <c r="F2" s="1"/>
      <c r="G2" s="1"/>
    </row>
    <row r="3" spans="1:7" ht="34">
      <c r="A3" s="35" t="s">
        <v>2</v>
      </c>
      <c r="B3" s="35" t="s">
        <v>225</v>
      </c>
      <c r="C3" s="35" t="s">
        <v>3</v>
      </c>
      <c r="D3" s="36" t="s">
        <v>4</v>
      </c>
      <c r="E3" s="35" t="s">
        <v>5</v>
      </c>
      <c r="F3" s="36" t="s">
        <v>6</v>
      </c>
      <c r="G3" s="36" t="s">
        <v>7</v>
      </c>
    </row>
    <row r="4" spans="1:7">
      <c r="A4" s="22" t="s">
        <v>8</v>
      </c>
      <c r="B4" s="22" t="s">
        <v>9</v>
      </c>
      <c r="C4" s="22" t="s">
        <v>10</v>
      </c>
      <c r="D4" s="37">
        <v>73</v>
      </c>
      <c r="E4" s="37">
        <v>3500</v>
      </c>
      <c r="F4" s="38">
        <v>75</v>
      </c>
      <c r="G4" s="38">
        <v>621.20000000000005</v>
      </c>
    </row>
    <row r="5" spans="1:7">
      <c r="A5" s="22" t="s">
        <v>11</v>
      </c>
      <c r="B5" s="22" t="s">
        <v>12</v>
      </c>
      <c r="C5" s="22" t="s">
        <v>13</v>
      </c>
      <c r="D5" s="37">
        <v>299</v>
      </c>
      <c r="E5" s="37">
        <v>6500</v>
      </c>
      <c r="F5" s="38">
        <v>105</v>
      </c>
      <c r="G5" s="38">
        <v>1560.5</v>
      </c>
    </row>
    <row r="6" spans="1:7">
      <c r="A6" s="22" t="s">
        <v>14</v>
      </c>
      <c r="B6" s="22" t="s">
        <v>15</v>
      </c>
      <c r="C6" s="22" t="s">
        <v>10</v>
      </c>
      <c r="D6" s="37">
        <v>65</v>
      </c>
      <c r="E6" s="37">
        <v>15000</v>
      </c>
      <c r="F6" s="38">
        <v>56</v>
      </c>
      <c r="G6" s="38">
        <v>950</v>
      </c>
    </row>
    <row r="7" spans="1:7">
      <c r="A7" s="22" t="s">
        <v>16</v>
      </c>
      <c r="B7" s="22" t="s">
        <v>17</v>
      </c>
      <c r="C7" s="22" t="s">
        <v>18</v>
      </c>
      <c r="D7" s="37">
        <v>105</v>
      </c>
      <c r="E7" s="37">
        <v>1200</v>
      </c>
      <c r="F7" s="38">
        <v>111.2</v>
      </c>
      <c r="G7" s="38">
        <v>715.4</v>
      </c>
    </row>
    <row r="8" spans="1:7">
      <c r="A8" s="22" t="s">
        <v>19</v>
      </c>
      <c r="B8" s="22" t="s">
        <v>20</v>
      </c>
      <c r="C8" s="22" t="s">
        <v>10</v>
      </c>
      <c r="D8" s="37">
        <v>95</v>
      </c>
      <c r="E8" s="37">
        <v>45000</v>
      </c>
      <c r="F8" s="38">
        <v>46.3</v>
      </c>
      <c r="G8" s="38">
        <v>450</v>
      </c>
    </row>
    <row r="9" spans="1:7">
      <c r="A9" s="22" t="s">
        <v>21</v>
      </c>
      <c r="B9" s="22" t="s">
        <v>22</v>
      </c>
      <c r="C9" s="22" t="s">
        <v>13</v>
      </c>
      <c r="D9" s="37">
        <v>170</v>
      </c>
      <c r="E9" s="37">
        <v>12000</v>
      </c>
      <c r="F9" s="38">
        <v>107</v>
      </c>
      <c r="G9" s="38">
        <v>1853.3</v>
      </c>
    </row>
    <row r="10" spans="1:7">
      <c r="A10" s="22" t="s">
        <v>23</v>
      </c>
      <c r="B10" s="22" t="s">
        <v>24</v>
      </c>
      <c r="C10" s="22" t="s">
        <v>13</v>
      </c>
      <c r="D10" s="37">
        <v>65</v>
      </c>
      <c r="E10" s="37">
        <v>29000</v>
      </c>
      <c r="F10" s="38">
        <v>57.8</v>
      </c>
      <c r="G10" s="38">
        <v>566.70000000000005</v>
      </c>
    </row>
    <row r="11" spans="1:7">
      <c r="A11" s="22" t="s">
        <v>25</v>
      </c>
      <c r="B11" s="22" t="s">
        <v>26</v>
      </c>
      <c r="C11" s="22" t="s">
        <v>18</v>
      </c>
      <c r="D11" s="37">
        <v>56</v>
      </c>
      <c r="E11" s="37">
        <v>30000</v>
      </c>
      <c r="F11" s="38">
        <v>46.7</v>
      </c>
      <c r="G11" s="38">
        <v>493.2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"/>
  <cols>
    <col min="1" max="2" width="8.5" customWidth="1"/>
    <col min="3" max="3" width="17" bestFit="1" customWidth="1"/>
    <col min="4" max="6" width="4.83203125" customWidth="1"/>
  </cols>
  <sheetData>
    <row r="1" spans="1:6">
      <c r="A1" s="1" t="s">
        <v>27</v>
      </c>
    </row>
    <row r="3" spans="1:6">
      <c r="A3" t="s">
        <v>226</v>
      </c>
      <c r="B3" t="s">
        <v>227</v>
      </c>
      <c r="C3" t="s">
        <v>228</v>
      </c>
      <c r="D3" t="s">
        <v>229</v>
      </c>
      <c r="E3" t="s">
        <v>230</v>
      </c>
      <c r="F3" t="s">
        <v>231</v>
      </c>
    </row>
    <row r="4" spans="1:6">
      <c r="A4" t="s">
        <v>232</v>
      </c>
      <c r="B4">
        <v>250005</v>
      </c>
      <c r="C4" t="s">
        <v>233</v>
      </c>
      <c r="D4">
        <v>2</v>
      </c>
      <c r="E4">
        <v>2</v>
      </c>
      <c r="F4">
        <v>0</v>
      </c>
    </row>
    <row r="5" spans="1:6">
      <c r="A5" t="s">
        <v>232</v>
      </c>
      <c r="B5">
        <v>250006</v>
      </c>
      <c r="C5" t="s">
        <v>234</v>
      </c>
      <c r="D5">
        <v>2</v>
      </c>
      <c r="E5">
        <v>2</v>
      </c>
      <c r="F5">
        <v>0</v>
      </c>
    </row>
    <row r="6" spans="1:6">
      <c r="A6" t="s">
        <v>232</v>
      </c>
      <c r="B6">
        <v>250002</v>
      </c>
      <c r="C6" t="s">
        <v>235</v>
      </c>
      <c r="D6">
        <v>2</v>
      </c>
      <c r="E6">
        <v>2</v>
      </c>
      <c r="F6">
        <v>0</v>
      </c>
    </row>
    <row r="7" spans="1:6">
      <c r="A7" t="s">
        <v>236</v>
      </c>
      <c r="B7">
        <v>250047</v>
      </c>
      <c r="C7" t="s">
        <v>237</v>
      </c>
      <c r="D7">
        <v>3</v>
      </c>
      <c r="E7">
        <v>1</v>
      </c>
      <c r="F7">
        <v>2</v>
      </c>
    </row>
    <row r="8" spans="1:6">
      <c r="A8" t="s">
        <v>236</v>
      </c>
      <c r="B8">
        <v>250045</v>
      </c>
      <c r="C8" t="s">
        <v>238</v>
      </c>
      <c r="D8">
        <v>2</v>
      </c>
      <c r="E8">
        <v>1</v>
      </c>
      <c r="F8">
        <v>2</v>
      </c>
    </row>
    <row r="9" spans="1:6">
      <c r="A9" t="s">
        <v>232</v>
      </c>
      <c r="B9">
        <v>250013</v>
      </c>
      <c r="C9" t="s">
        <v>239</v>
      </c>
      <c r="D9">
        <v>2</v>
      </c>
      <c r="E9">
        <v>2</v>
      </c>
      <c r="F9">
        <v>0</v>
      </c>
    </row>
    <row r="10" spans="1:6">
      <c r="A10" t="s">
        <v>236</v>
      </c>
      <c r="B10">
        <v>250046</v>
      </c>
      <c r="C10" t="s">
        <v>240</v>
      </c>
      <c r="D10">
        <v>3</v>
      </c>
      <c r="E10">
        <v>1</v>
      </c>
      <c r="F10">
        <v>2</v>
      </c>
    </row>
    <row r="11" spans="1:6">
      <c r="A11" t="s">
        <v>236</v>
      </c>
      <c r="B11">
        <v>250043</v>
      </c>
      <c r="C11" t="s">
        <v>241</v>
      </c>
      <c r="D11">
        <v>3</v>
      </c>
      <c r="E11">
        <v>1</v>
      </c>
      <c r="F11">
        <v>2</v>
      </c>
    </row>
    <row r="12" spans="1:6">
      <c r="A12" t="s">
        <v>236</v>
      </c>
      <c r="B12">
        <v>250044</v>
      </c>
      <c r="C12" t="s">
        <v>242</v>
      </c>
      <c r="D12">
        <v>3</v>
      </c>
      <c r="E12">
        <v>3</v>
      </c>
      <c r="F12">
        <v>0</v>
      </c>
    </row>
    <row r="13" spans="1:6">
      <c r="A13" t="s">
        <v>236</v>
      </c>
      <c r="B13">
        <v>250048</v>
      </c>
      <c r="C13" t="s">
        <v>243</v>
      </c>
      <c r="D13">
        <v>3</v>
      </c>
      <c r="E13">
        <v>3</v>
      </c>
      <c r="F13">
        <v>0</v>
      </c>
    </row>
    <row r="14" spans="1:6">
      <c r="A14" t="s">
        <v>236</v>
      </c>
      <c r="B14">
        <v>250050</v>
      </c>
      <c r="C14" t="s">
        <v>244</v>
      </c>
      <c r="D14">
        <v>3</v>
      </c>
      <c r="E14">
        <v>0</v>
      </c>
      <c r="F14">
        <v>3</v>
      </c>
    </row>
    <row r="15" spans="1:6">
      <c r="A15" t="s">
        <v>236</v>
      </c>
      <c r="B15">
        <v>250049</v>
      </c>
      <c r="C15" t="s">
        <v>245</v>
      </c>
      <c r="D15">
        <v>3</v>
      </c>
      <c r="E15">
        <v>0</v>
      </c>
      <c r="F15">
        <v>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/>
  </sheetViews>
  <sheetFormatPr defaultRowHeight="17"/>
  <cols>
    <col min="2" max="2" width="15.75" bestFit="1" customWidth="1"/>
    <col min="3" max="3" width="13.4140625" customWidth="1"/>
    <col min="4" max="4" width="13" customWidth="1"/>
    <col min="6" max="7" width="15" bestFit="1" customWidth="1"/>
    <col min="8" max="8" width="12.1640625" customWidth="1"/>
  </cols>
  <sheetData>
    <row r="1" spans="1:13">
      <c r="A1" s="2" t="s">
        <v>28</v>
      </c>
      <c r="B1" s="2" t="s">
        <v>29</v>
      </c>
      <c r="C1" s="2"/>
      <c r="D1" s="2"/>
      <c r="E1" s="2" t="s">
        <v>30</v>
      </c>
      <c r="F1" s="2" t="s">
        <v>31</v>
      </c>
      <c r="G1" s="2"/>
      <c r="H1" s="2"/>
      <c r="I1" s="2"/>
      <c r="J1" s="2"/>
      <c r="K1" s="2"/>
      <c r="L1" s="2"/>
      <c r="M1" s="2"/>
    </row>
    <row r="2" spans="1:13">
      <c r="A2" s="3" t="s">
        <v>32</v>
      </c>
      <c r="B2" s="3" t="s">
        <v>33</v>
      </c>
      <c r="C2" s="17" t="s">
        <v>34</v>
      </c>
      <c r="D2" s="2"/>
      <c r="E2" s="4" t="s">
        <v>35</v>
      </c>
      <c r="F2" s="3" t="s">
        <v>36</v>
      </c>
      <c r="G2" s="3" t="s">
        <v>37</v>
      </c>
      <c r="H2" s="2"/>
      <c r="I2" s="44" t="s">
        <v>38</v>
      </c>
      <c r="J2" s="44"/>
      <c r="K2" s="2"/>
      <c r="L2" s="2"/>
      <c r="M2" s="2"/>
    </row>
    <row r="3" spans="1:13">
      <c r="A3" s="5" t="s">
        <v>39</v>
      </c>
      <c r="B3" s="6">
        <v>43873</v>
      </c>
      <c r="C3" s="7">
        <f>IF(DAY(B3)&gt;=15,B3+10,B3+7)</f>
        <v>43880</v>
      </c>
      <c r="D3" s="2"/>
      <c r="E3" s="8" t="s">
        <v>40</v>
      </c>
      <c r="F3" s="9">
        <v>5500000</v>
      </c>
      <c r="G3" s="9">
        <v>6800000</v>
      </c>
      <c r="H3" s="2"/>
      <c r="I3" s="45">
        <f>ROUND(SUM(F3:F10)/SUM(G3:G10)*100,1)</f>
        <v>70.400000000000006</v>
      </c>
      <c r="J3" s="45"/>
      <c r="K3" s="2"/>
      <c r="L3" s="2"/>
      <c r="M3" s="2"/>
    </row>
    <row r="4" spans="1:13">
      <c r="A4" s="5" t="s">
        <v>41</v>
      </c>
      <c r="B4" s="6">
        <v>43870</v>
      </c>
      <c r="C4" s="7">
        <f t="shared" ref="C4:C10" si="0">IF(DAY(B4)&gt;=15,B4+10,B4+7)</f>
        <v>43877</v>
      </c>
      <c r="D4" s="2"/>
      <c r="E4" s="8" t="s">
        <v>42</v>
      </c>
      <c r="F4" s="9">
        <v>9500000</v>
      </c>
      <c r="G4" s="9">
        <v>17650000</v>
      </c>
      <c r="H4" s="2"/>
      <c r="I4" s="2"/>
      <c r="J4" s="2"/>
      <c r="K4" s="2"/>
      <c r="L4" s="2"/>
      <c r="M4" s="2"/>
    </row>
    <row r="5" spans="1:13">
      <c r="A5" s="5" t="s">
        <v>43</v>
      </c>
      <c r="B5" s="6">
        <v>43847</v>
      </c>
      <c r="C5" s="7">
        <f t="shared" si="0"/>
        <v>43857</v>
      </c>
      <c r="D5" s="2"/>
      <c r="E5" s="8" t="s">
        <v>44</v>
      </c>
      <c r="F5" s="9">
        <v>30870000</v>
      </c>
      <c r="G5" s="9">
        <v>38780000</v>
      </c>
      <c r="H5" s="2"/>
      <c r="I5" s="2"/>
      <c r="J5" s="2"/>
      <c r="K5" s="2"/>
      <c r="L5" s="2"/>
      <c r="M5" s="2"/>
    </row>
    <row r="6" spans="1:13">
      <c r="A6" s="5" t="s">
        <v>45</v>
      </c>
      <c r="B6" s="6">
        <v>43832</v>
      </c>
      <c r="C6" s="7">
        <f t="shared" si="0"/>
        <v>43839</v>
      </c>
      <c r="D6" s="2"/>
      <c r="E6" s="8" t="s">
        <v>46</v>
      </c>
      <c r="F6" s="9">
        <v>10250000</v>
      </c>
      <c r="G6" s="9">
        <v>18457000</v>
      </c>
      <c r="H6" s="2"/>
      <c r="I6" s="2"/>
      <c r="J6" s="2"/>
      <c r="K6" s="2"/>
      <c r="L6" s="2"/>
      <c r="M6" s="2"/>
    </row>
    <row r="7" spans="1:13">
      <c r="A7" s="5" t="s">
        <v>47</v>
      </c>
      <c r="B7" s="6">
        <v>43848</v>
      </c>
      <c r="C7" s="7">
        <f t="shared" si="0"/>
        <v>43858</v>
      </c>
      <c r="D7" s="2"/>
      <c r="E7" s="8" t="s">
        <v>48</v>
      </c>
      <c r="F7" s="9">
        <v>15288000</v>
      </c>
      <c r="G7" s="9">
        <v>22300000</v>
      </c>
      <c r="H7" s="2"/>
      <c r="I7" s="2"/>
      <c r="J7" s="2"/>
      <c r="K7" s="2"/>
      <c r="L7" s="2"/>
      <c r="M7" s="2"/>
    </row>
    <row r="8" spans="1:13">
      <c r="A8" s="5" t="s">
        <v>49</v>
      </c>
      <c r="B8" s="6">
        <v>43866</v>
      </c>
      <c r="C8" s="7">
        <f t="shared" si="0"/>
        <v>43873</v>
      </c>
      <c r="D8" s="2"/>
      <c r="E8" s="8" t="s">
        <v>50</v>
      </c>
      <c r="F8" s="9">
        <v>6750000</v>
      </c>
      <c r="G8" s="9">
        <v>9057000</v>
      </c>
      <c r="H8" s="2"/>
      <c r="I8" s="2"/>
      <c r="J8" s="2"/>
      <c r="K8" s="2"/>
      <c r="L8" s="2"/>
      <c r="M8" s="2"/>
    </row>
    <row r="9" spans="1:13">
      <c r="A9" s="5" t="s">
        <v>51</v>
      </c>
      <c r="B9" s="6">
        <v>43849</v>
      </c>
      <c r="C9" s="7">
        <f t="shared" si="0"/>
        <v>43859</v>
      </c>
      <c r="D9" s="2"/>
      <c r="E9" s="8" t="s">
        <v>52</v>
      </c>
      <c r="F9" s="9">
        <v>6202000</v>
      </c>
      <c r="G9" s="9">
        <v>8675200</v>
      </c>
      <c r="H9" s="2"/>
      <c r="I9" s="2"/>
      <c r="J9" s="2"/>
      <c r="K9" s="2"/>
      <c r="L9" s="2"/>
      <c r="M9" s="2"/>
    </row>
    <row r="10" spans="1:13">
      <c r="A10" s="5" t="s">
        <v>53</v>
      </c>
      <c r="B10" s="6">
        <v>43848</v>
      </c>
      <c r="C10" s="7">
        <f t="shared" si="0"/>
        <v>43858</v>
      </c>
      <c r="D10" s="2"/>
      <c r="E10" s="8" t="s">
        <v>54</v>
      </c>
      <c r="F10" s="9">
        <v>12560000</v>
      </c>
      <c r="G10" s="9">
        <v>15870000</v>
      </c>
      <c r="H10" s="2"/>
      <c r="I10" s="2"/>
      <c r="J10" s="2"/>
      <c r="K10" s="2"/>
      <c r="L10" s="2"/>
      <c r="M10" s="2"/>
    </row>
    <row r="11" spans="1:1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10" t="s">
        <v>55</v>
      </c>
      <c r="B12" s="2" t="s">
        <v>56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4" t="s">
        <v>57</v>
      </c>
      <c r="B13" s="4" t="s">
        <v>58</v>
      </c>
      <c r="C13" s="4" t="s">
        <v>59</v>
      </c>
      <c r="D13" s="2"/>
      <c r="E13" s="11" t="s">
        <v>60</v>
      </c>
      <c r="F13" s="2" t="s">
        <v>61</v>
      </c>
      <c r="G13" s="2"/>
      <c r="H13" s="2"/>
      <c r="I13" s="2"/>
      <c r="J13" s="2"/>
      <c r="K13" s="2"/>
      <c r="L13" s="2"/>
      <c r="M13" s="2"/>
    </row>
    <row r="14" spans="1:13">
      <c r="A14" s="4" t="s">
        <v>62</v>
      </c>
      <c r="B14" s="8" t="s">
        <v>63</v>
      </c>
      <c r="C14" s="9">
        <v>3600000</v>
      </c>
      <c r="D14" s="2"/>
      <c r="E14" s="12" t="s">
        <v>64</v>
      </c>
      <c r="F14" s="12" t="s">
        <v>65</v>
      </c>
      <c r="G14" s="12" t="s">
        <v>66</v>
      </c>
      <c r="H14" s="18" t="s">
        <v>67</v>
      </c>
      <c r="I14" s="2"/>
      <c r="J14" s="13" t="s">
        <v>68</v>
      </c>
      <c r="K14" s="2"/>
      <c r="L14" s="2"/>
      <c r="M14" s="2"/>
    </row>
    <row r="15" spans="1:13">
      <c r="A15" s="4" t="s">
        <v>69</v>
      </c>
      <c r="B15" s="8" t="s">
        <v>70</v>
      </c>
      <c r="C15" s="9">
        <v>1973700</v>
      </c>
      <c r="D15" s="2"/>
      <c r="E15" s="12" t="s">
        <v>71</v>
      </c>
      <c r="F15" s="14">
        <v>4</v>
      </c>
      <c r="G15" s="15">
        <v>920000</v>
      </c>
      <c r="H15" s="30">
        <f>MATCH(F15,$J$16:$J$19,1)*100000</f>
        <v>100000</v>
      </c>
      <c r="I15" s="2"/>
      <c r="J15" s="12" t="s">
        <v>72</v>
      </c>
      <c r="K15" s="12" t="s">
        <v>73</v>
      </c>
      <c r="L15" s="2"/>
      <c r="M15" s="2"/>
    </row>
    <row r="16" spans="1:13">
      <c r="A16" s="4" t="s">
        <v>74</v>
      </c>
      <c r="B16" s="8" t="s">
        <v>75</v>
      </c>
      <c r="C16" s="9">
        <v>3267000</v>
      </c>
      <c r="D16" s="2"/>
      <c r="E16" s="12" t="s">
        <v>76</v>
      </c>
      <c r="F16" s="14">
        <v>5</v>
      </c>
      <c r="G16" s="15">
        <v>1020000</v>
      </c>
      <c r="H16" s="30">
        <f t="shared" ref="H16:H21" si="1">MATCH(F16,$J$16:$J$19,1)*100000</f>
        <v>200000</v>
      </c>
      <c r="I16" s="2"/>
      <c r="J16" s="14">
        <v>0</v>
      </c>
      <c r="K16" s="14">
        <v>1</v>
      </c>
      <c r="L16" s="2"/>
      <c r="M16" s="2"/>
    </row>
    <row r="17" spans="1:13">
      <c r="A17" s="4" t="s">
        <v>69</v>
      </c>
      <c r="B17" s="8" t="s">
        <v>77</v>
      </c>
      <c r="C17" s="9">
        <v>2142000</v>
      </c>
      <c r="D17" s="2"/>
      <c r="E17" s="12" t="s">
        <v>78</v>
      </c>
      <c r="F17" s="14">
        <v>14</v>
      </c>
      <c r="G17" s="15">
        <v>1360000</v>
      </c>
      <c r="H17" s="30">
        <f t="shared" si="1"/>
        <v>300000</v>
      </c>
      <c r="I17" s="2"/>
      <c r="J17" s="12">
        <v>5</v>
      </c>
      <c r="K17" s="12">
        <v>2</v>
      </c>
      <c r="L17" s="2"/>
      <c r="M17" s="2"/>
    </row>
    <row r="18" spans="1:13">
      <c r="A18" s="4" t="s">
        <v>74</v>
      </c>
      <c r="B18" s="8" t="s">
        <v>79</v>
      </c>
      <c r="C18" s="9">
        <v>2050000</v>
      </c>
      <c r="D18" s="2"/>
      <c r="E18" s="12" t="s">
        <v>80</v>
      </c>
      <c r="F18" s="14">
        <v>10</v>
      </c>
      <c r="G18" s="15">
        <v>1180000</v>
      </c>
      <c r="H18" s="30">
        <f t="shared" si="1"/>
        <v>300000</v>
      </c>
      <c r="I18" s="2"/>
      <c r="J18" s="12">
        <v>10</v>
      </c>
      <c r="K18" s="12">
        <v>3</v>
      </c>
      <c r="L18" s="2"/>
      <c r="M18" s="2"/>
    </row>
    <row r="19" spans="1:13">
      <c r="A19" s="4" t="s">
        <v>69</v>
      </c>
      <c r="B19" s="8" t="s">
        <v>81</v>
      </c>
      <c r="C19" s="9">
        <v>3172500</v>
      </c>
      <c r="D19" s="2"/>
      <c r="E19" s="12" t="s">
        <v>82</v>
      </c>
      <c r="F19" s="14">
        <v>19</v>
      </c>
      <c r="G19" s="15">
        <v>1789000</v>
      </c>
      <c r="H19" s="30">
        <f t="shared" si="1"/>
        <v>400000</v>
      </c>
      <c r="I19" s="2"/>
      <c r="J19" s="12">
        <v>15</v>
      </c>
      <c r="K19" s="12">
        <v>4</v>
      </c>
      <c r="L19" s="2"/>
      <c r="M19" s="2"/>
    </row>
    <row r="20" spans="1:13">
      <c r="A20" s="4" t="s">
        <v>62</v>
      </c>
      <c r="B20" s="8" t="s">
        <v>83</v>
      </c>
      <c r="C20" s="9">
        <v>2900000</v>
      </c>
      <c r="D20" s="2"/>
      <c r="E20" s="12" t="s">
        <v>84</v>
      </c>
      <c r="F20" s="14">
        <v>15</v>
      </c>
      <c r="G20" s="15">
        <v>1643000</v>
      </c>
      <c r="H20" s="30">
        <f t="shared" si="1"/>
        <v>400000</v>
      </c>
      <c r="I20" s="2"/>
      <c r="J20" s="2"/>
      <c r="K20" s="2"/>
      <c r="L20" s="2"/>
      <c r="M20" s="2"/>
    </row>
    <row r="21" spans="1:13">
      <c r="A21" s="4" t="s">
        <v>74</v>
      </c>
      <c r="B21" s="8" t="s">
        <v>85</v>
      </c>
      <c r="C21" s="9">
        <v>1993250</v>
      </c>
      <c r="D21" s="2"/>
      <c r="E21" s="12" t="s">
        <v>86</v>
      </c>
      <c r="F21" s="14">
        <v>9</v>
      </c>
      <c r="G21" s="15">
        <v>978000</v>
      </c>
      <c r="H21" s="30">
        <f t="shared" si="1"/>
        <v>200000</v>
      </c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4" t="s">
        <v>57</v>
      </c>
      <c r="B23" s="46" t="s">
        <v>87</v>
      </c>
      <c r="C23" s="46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4" t="s">
        <v>69</v>
      </c>
      <c r="B24" s="47">
        <f>ROUNDDOWN(DAVERAGE(A13:C21,C13,A23:A24),-3)</f>
        <v>2429000</v>
      </c>
      <c r="C24" s="47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 t="s">
        <v>88</v>
      </c>
      <c r="B26" s="2" t="s">
        <v>89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12" t="s">
        <v>90</v>
      </c>
      <c r="B27" s="12" t="s">
        <v>91</v>
      </c>
      <c r="C27" s="12" t="s">
        <v>92</v>
      </c>
      <c r="D27" s="18" t="s">
        <v>93</v>
      </c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16" t="s">
        <v>101</v>
      </c>
      <c r="B28" s="8" t="s">
        <v>94</v>
      </c>
      <c r="C28" s="8">
        <v>90</v>
      </c>
      <c r="D28" s="33">
        <f>CHOOSE(_xlfn.RANK.EQ(C28,$C$28:$C$34),100%,90%,80%,"","","","")</f>
        <v>0.8</v>
      </c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16" t="s">
        <v>102</v>
      </c>
      <c r="B29" s="8" t="s">
        <v>95</v>
      </c>
      <c r="C29" s="8">
        <v>92</v>
      </c>
      <c r="D29" s="33">
        <f t="shared" ref="D29:D34" si="2">CHOOSE(_xlfn.RANK.EQ(C29,$C$28:$C$34),100%,90%,80%,"","","","")</f>
        <v>1</v>
      </c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16" t="s">
        <v>103</v>
      </c>
      <c r="B30" s="8" t="s">
        <v>96</v>
      </c>
      <c r="C30" s="8">
        <v>67</v>
      </c>
      <c r="D30" s="33" t="str">
        <f t="shared" si="2"/>
        <v/>
      </c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16" t="s">
        <v>104</v>
      </c>
      <c r="B31" s="8" t="s">
        <v>97</v>
      </c>
      <c r="C31" s="8">
        <v>88</v>
      </c>
      <c r="D31" s="33" t="str">
        <f t="shared" si="2"/>
        <v/>
      </c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16" t="s">
        <v>105</v>
      </c>
      <c r="B32" s="8" t="s">
        <v>98</v>
      </c>
      <c r="C32" s="8">
        <v>91</v>
      </c>
      <c r="D32" s="33">
        <f t="shared" si="2"/>
        <v>0.9</v>
      </c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16" t="s">
        <v>106</v>
      </c>
      <c r="B33" s="8" t="s">
        <v>99</v>
      </c>
      <c r="C33" s="8">
        <v>67</v>
      </c>
      <c r="D33" s="33" t="str">
        <f t="shared" si="2"/>
        <v/>
      </c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16" t="s">
        <v>107</v>
      </c>
      <c r="B34" s="8" t="s">
        <v>100</v>
      </c>
      <c r="C34" s="8">
        <v>89</v>
      </c>
      <c r="D34" s="33" t="str">
        <f t="shared" si="2"/>
        <v/>
      </c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</sheetData>
  <mergeCells count="4">
    <mergeCell ref="I2:J2"/>
    <mergeCell ref="I3:J3"/>
    <mergeCell ref="B23:C23"/>
    <mergeCell ref="B24:C24"/>
  </mergeCells>
  <phoneticPr fontId="1" type="noConversion"/>
  <conditionalFormatting sqref="A12 A3:B10">
    <cfRule type="expression" dxfId="3" priority="2" stopIfTrue="1">
      <formula>AND($F3="기획부",$E3&lt;&gt;6)</formula>
    </cfRule>
  </conditionalFormatting>
  <conditionalFormatting sqref="C3:C10">
    <cfRule type="expression" dxfId="2" priority="1" stopIfTrue="1">
      <formula>AND($F3="기획부",$E3&lt;&gt;6)</formula>
    </cfRule>
  </conditionalFormatting>
  <pageMargins left="0.7" right="0.7" top="0.75" bottom="0.75" header="0.3" footer="0.3"/>
  <pageSetup paperSize="9" orientation="portrait" r:id="rId1"/>
  <ignoredErrors>
    <ignoredError sqref="A28:A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/>
  </sheetViews>
  <sheetFormatPr defaultRowHeight="17" outlineLevelRow="3"/>
  <cols>
    <col min="1" max="2" width="9.1640625" bestFit="1" customWidth="1"/>
    <col min="3" max="3" width="12" bestFit="1" customWidth="1"/>
    <col min="4" max="4" width="10.58203125" bestFit="1" customWidth="1"/>
    <col min="5" max="5" width="9.6640625" customWidth="1"/>
  </cols>
  <sheetData>
    <row r="1" spans="1:5">
      <c r="A1" s="1" t="s">
        <v>108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9" t="s">
        <v>109</v>
      </c>
      <c r="B3" s="20" t="s">
        <v>110</v>
      </c>
      <c r="C3" s="21" t="s">
        <v>111</v>
      </c>
      <c r="D3" s="21" t="s">
        <v>112</v>
      </c>
      <c r="E3" s="22" t="s">
        <v>113</v>
      </c>
    </row>
    <row r="4" spans="1:5" outlineLevel="3">
      <c r="A4" s="19" t="s">
        <v>116</v>
      </c>
      <c r="B4" s="20" t="s">
        <v>117</v>
      </c>
      <c r="C4" s="21">
        <v>2215200</v>
      </c>
      <c r="D4" s="21">
        <v>2000000</v>
      </c>
      <c r="E4" s="23">
        <f>D4/C4</f>
        <v>0.90285301552907182</v>
      </c>
    </row>
    <row r="5" spans="1:5" outlineLevel="3">
      <c r="A5" s="19" t="s">
        <v>116</v>
      </c>
      <c r="B5" s="24" t="s">
        <v>118</v>
      </c>
      <c r="C5" s="21">
        <v>3256000</v>
      </c>
      <c r="D5" s="21">
        <v>2564210</v>
      </c>
      <c r="E5" s="23">
        <f>D5/C5</f>
        <v>0.7875337837837838</v>
      </c>
    </row>
    <row r="6" spans="1:5" outlineLevel="3">
      <c r="A6" s="19" t="s">
        <v>116</v>
      </c>
      <c r="B6" s="24" t="s">
        <v>125</v>
      </c>
      <c r="C6" s="21">
        <v>7451200</v>
      </c>
      <c r="D6" s="21">
        <v>5500000</v>
      </c>
      <c r="E6" s="23">
        <f>D6/C6</f>
        <v>0.73813613914537257</v>
      </c>
    </row>
    <row r="7" spans="1:5" outlineLevel="3">
      <c r="A7" s="19" t="s">
        <v>116</v>
      </c>
      <c r="B7" s="24" t="s">
        <v>129</v>
      </c>
      <c r="C7" s="21">
        <v>6521420</v>
      </c>
      <c r="D7" s="21">
        <v>4124100</v>
      </c>
      <c r="E7" s="23">
        <f>D7/C7</f>
        <v>0.63239294509477995</v>
      </c>
    </row>
    <row r="8" spans="1:5" outlineLevel="3">
      <c r="A8" s="19" t="s">
        <v>116</v>
      </c>
      <c r="B8" s="24" t="s">
        <v>131</v>
      </c>
      <c r="C8" s="21">
        <v>8754200</v>
      </c>
      <c r="D8" s="21">
        <v>3562000</v>
      </c>
      <c r="E8" s="23">
        <f>D8/C8</f>
        <v>0.4068904068904069</v>
      </c>
    </row>
    <row r="9" spans="1:5" outlineLevel="2">
      <c r="A9" s="39" t="s">
        <v>251</v>
      </c>
      <c r="B9" s="24"/>
      <c r="C9" s="21"/>
      <c r="D9" s="21"/>
      <c r="E9" s="23">
        <f>SUBTOTAL(5,E4:E8)</f>
        <v>0.4068904068904069</v>
      </c>
    </row>
    <row r="10" spans="1:5" outlineLevel="1">
      <c r="A10" s="39" t="s">
        <v>246</v>
      </c>
      <c r="B10" s="24"/>
      <c r="C10" s="21"/>
      <c r="D10" s="21"/>
      <c r="E10" s="23">
        <f>SUBTOTAL(4,E4:E8)</f>
        <v>0.90285301552907182</v>
      </c>
    </row>
    <row r="11" spans="1:5" outlineLevel="3">
      <c r="A11" s="19" t="s">
        <v>121</v>
      </c>
      <c r="B11" s="20" t="s">
        <v>122</v>
      </c>
      <c r="C11" s="21">
        <v>6845200</v>
      </c>
      <c r="D11" s="21">
        <v>5421540</v>
      </c>
      <c r="E11" s="23">
        <f>D11/C11</f>
        <v>0.79202068602816578</v>
      </c>
    </row>
    <row r="12" spans="1:5" outlineLevel="3">
      <c r="A12" s="19" t="s">
        <v>121</v>
      </c>
      <c r="B12" s="24" t="s">
        <v>124</v>
      </c>
      <c r="C12" s="21">
        <v>3384500</v>
      </c>
      <c r="D12" s="21">
        <v>2500000</v>
      </c>
      <c r="E12" s="23">
        <f>D12/C12</f>
        <v>0.73866154527995276</v>
      </c>
    </row>
    <row r="13" spans="1:5" outlineLevel="3">
      <c r="A13" s="19" t="s">
        <v>121</v>
      </c>
      <c r="B13" s="24" t="s">
        <v>128</v>
      </c>
      <c r="C13" s="21">
        <v>6345000</v>
      </c>
      <c r="D13" s="21">
        <v>4251000</v>
      </c>
      <c r="E13" s="23">
        <f>D13/C13</f>
        <v>0.66997635933806143</v>
      </c>
    </row>
    <row r="14" spans="1:5" outlineLevel="2">
      <c r="A14" s="39" t="s">
        <v>252</v>
      </c>
      <c r="B14" s="24"/>
      <c r="C14" s="21"/>
      <c r="D14" s="21"/>
      <c r="E14" s="23">
        <f>SUBTOTAL(5,E11:E13)</f>
        <v>0.66997635933806143</v>
      </c>
    </row>
    <row r="15" spans="1:5" outlineLevel="1">
      <c r="A15" s="39" t="s">
        <v>247</v>
      </c>
      <c r="B15" s="24"/>
      <c r="C15" s="21"/>
      <c r="D15" s="21"/>
      <c r="E15" s="23">
        <f>SUBTOTAL(4,E11:E13)</f>
        <v>0.79202068602816578</v>
      </c>
    </row>
    <row r="16" spans="1:5" outlineLevel="3">
      <c r="A16" s="19" t="s">
        <v>119</v>
      </c>
      <c r="B16" s="20" t="s">
        <v>120</v>
      </c>
      <c r="C16" s="21">
        <v>3332500</v>
      </c>
      <c r="D16" s="21">
        <v>2685000</v>
      </c>
      <c r="E16" s="23">
        <f>D16/C16</f>
        <v>0.80570142535633904</v>
      </c>
    </row>
    <row r="17" spans="1:5" outlineLevel="3">
      <c r="A17" s="19" t="s">
        <v>126</v>
      </c>
      <c r="B17" s="24" t="s">
        <v>127</v>
      </c>
      <c r="C17" s="21">
        <v>9542100</v>
      </c>
      <c r="D17" s="21">
        <v>6521000</v>
      </c>
      <c r="E17" s="23">
        <f>D17/C17</f>
        <v>0.68339254461806098</v>
      </c>
    </row>
    <row r="18" spans="1:5" outlineLevel="3">
      <c r="A18" s="19" t="s">
        <v>132</v>
      </c>
      <c r="B18" s="24" t="s">
        <v>133</v>
      </c>
      <c r="C18" s="21">
        <v>6453000</v>
      </c>
      <c r="D18" s="21">
        <v>2500000</v>
      </c>
      <c r="E18" s="23">
        <f>D18/C18</f>
        <v>0.38741670540833723</v>
      </c>
    </row>
    <row r="19" spans="1:5" outlineLevel="2">
      <c r="A19" s="39" t="s">
        <v>253</v>
      </c>
      <c r="B19" s="24"/>
      <c r="C19" s="21"/>
      <c r="D19" s="21"/>
      <c r="E19" s="23">
        <f>SUBTOTAL(5,E16:E18)</f>
        <v>0.38741670540833723</v>
      </c>
    </row>
    <row r="20" spans="1:5" outlineLevel="1">
      <c r="A20" s="39" t="s">
        <v>248</v>
      </c>
      <c r="B20" s="24"/>
      <c r="C20" s="21"/>
      <c r="D20" s="21"/>
      <c r="E20" s="23">
        <f>SUBTOTAL(4,E16:E18)</f>
        <v>0.80570142535633904</v>
      </c>
    </row>
    <row r="21" spans="1:5" outlineLevel="3">
      <c r="A21" s="19" t="s">
        <v>114</v>
      </c>
      <c r="B21" s="20" t="s">
        <v>115</v>
      </c>
      <c r="C21" s="21">
        <v>1135000</v>
      </c>
      <c r="D21" s="21">
        <v>1100000</v>
      </c>
      <c r="E21" s="23">
        <f>D21/C21</f>
        <v>0.96916299559471364</v>
      </c>
    </row>
    <row r="22" spans="1:5" outlineLevel="3">
      <c r="A22" s="19" t="s">
        <v>114</v>
      </c>
      <c r="B22" s="20" t="s">
        <v>118</v>
      </c>
      <c r="C22" s="21">
        <v>4451420</v>
      </c>
      <c r="D22" s="21">
        <v>3652000</v>
      </c>
      <c r="E22" s="23">
        <f>D22/C22</f>
        <v>0.8204123627965908</v>
      </c>
    </row>
    <row r="23" spans="1:5" outlineLevel="3">
      <c r="A23" s="19" t="s">
        <v>114</v>
      </c>
      <c r="B23" s="24" t="s">
        <v>123</v>
      </c>
      <c r="C23" s="21">
        <v>5123000</v>
      </c>
      <c r="D23" s="21">
        <v>4000000</v>
      </c>
      <c r="E23" s="23">
        <f>D23/C23</f>
        <v>0.7807925043919578</v>
      </c>
    </row>
    <row r="24" spans="1:5" outlineLevel="3">
      <c r="A24" s="19" t="s">
        <v>114</v>
      </c>
      <c r="B24" s="24" t="s">
        <v>130</v>
      </c>
      <c r="C24" s="21">
        <v>2456000</v>
      </c>
      <c r="D24" s="21">
        <v>1500000</v>
      </c>
      <c r="E24" s="23">
        <f>D24/C24</f>
        <v>0.61074918566775249</v>
      </c>
    </row>
    <row r="25" spans="1:5" outlineLevel="2">
      <c r="A25" s="42" t="s">
        <v>254</v>
      </c>
      <c r="B25" s="40"/>
      <c r="C25" s="26"/>
      <c r="D25" s="26"/>
      <c r="E25" s="41">
        <f>SUBTOTAL(5,E21:E24)</f>
        <v>0.61074918566775249</v>
      </c>
    </row>
    <row r="26" spans="1:5" outlineLevel="1">
      <c r="A26" s="42" t="s">
        <v>249</v>
      </c>
      <c r="B26" s="40"/>
      <c r="C26" s="26"/>
      <c r="D26" s="26"/>
      <c r="E26" s="41">
        <f>SUBTOTAL(4,E21:E24)</f>
        <v>0.96916299559471364</v>
      </c>
    </row>
    <row r="27" spans="1:5">
      <c r="A27" s="42" t="s">
        <v>255</v>
      </c>
      <c r="B27" s="40"/>
      <c r="C27" s="26"/>
      <c r="D27" s="26"/>
      <c r="E27" s="41">
        <f>SUBTOTAL(5,E4:E24)</f>
        <v>0.38741670540833723</v>
      </c>
    </row>
    <row r="28" spans="1:5">
      <c r="A28" s="42" t="s">
        <v>250</v>
      </c>
      <c r="B28" s="40"/>
      <c r="C28" s="26"/>
      <c r="D28" s="26"/>
      <c r="E28" s="41">
        <f>SUBTOTAL(4,E4:E24)</f>
        <v>0.96916299559471364</v>
      </c>
    </row>
  </sheetData>
  <sortState ref="A4:E18">
    <sortCondition ref="A3"/>
  </sortSt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7"/>
  <cols>
    <col min="1" max="1" width="10.1640625" customWidth="1"/>
    <col min="2" max="2" width="9.58203125" customWidth="1"/>
    <col min="3" max="3" width="11.6640625" bestFit="1" customWidth="1"/>
    <col min="5" max="5" width="11.6640625" bestFit="1" customWidth="1"/>
    <col min="6" max="6" width="10.58203125" bestFit="1" customWidth="1"/>
  </cols>
  <sheetData>
    <row r="1" spans="1:6" ht="21">
      <c r="A1" s="48" t="s">
        <v>134</v>
      </c>
      <c r="B1" s="48"/>
      <c r="C1" s="48"/>
      <c r="D1" s="48"/>
      <c r="E1" s="48"/>
      <c r="F1" s="48"/>
    </row>
    <row r="2" spans="1:6">
      <c r="A2" s="1"/>
      <c r="B2" s="1"/>
      <c r="C2" s="1"/>
      <c r="D2" s="1"/>
      <c r="E2" s="1"/>
      <c r="F2" s="25">
        <v>44341</v>
      </c>
    </row>
    <row r="3" spans="1:6">
      <c r="A3" s="24" t="s">
        <v>135</v>
      </c>
      <c r="B3" s="24" t="s">
        <v>136</v>
      </c>
      <c r="C3" s="24" t="s">
        <v>137</v>
      </c>
      <c r="D3" s="24" t="s">
        <v>138</v>
      </c>
      <c r="E3" s="24" t="s">
        <v>139</v>
      </c>
      <c r="F3" s="24" t="s">
        <v>140</v>
      </c>
    </row>
    <row r="4" spans="1:6">
      <c r="A4" s="24" t="s">
        <v>141</v>
      </c>
      <c r="B4" s="21">
        <v>1852.5</v>
      </c>
      <c r="C4" s="21">
        <f t="shared" ref="C4:C9" si="0">$A$13*B4</f>
        <v>6298500</v>
      </c>
      <c r="D4" s="21">
        <v>1797</v>
      </c>
      <c r="E4" s="21">
        <f t="shared" ref="E4:E9" si="1">$B$13*D4</f>
        <v>8280503.7955369055</v>
      </c>
      <c r="F4" s="21">
        <f t="shared" ref="F4:F9" si="2">($B$13-$A$13)*D4</f>
        <v>2170703.7955369055</v>
      </c>
    </row>
    <row r="5" spans="1:6">
      <c r="A5" s="24" t="s">
        <v>142</v>
      </c>
      <c r="B5" s="21">
        <v>850.5</v>
      </c>
      <c r="C5" s="21">
        <f t="shared" si="0"/>
        <v>2891700</v>
      </c>
      <c r="D5" s="21">
        <v>825</v>
      </c>
      <c r="E5" s="21">
        <f t="shared" si="1"/>
        <v>3801566.8510394809</v>
      </c>
      <c r="F5" s="21">
        <f t="shared" si="2"/>
        <v>996566.85103948077</v>
      </c>
    </row>
    <row r="6" spans="1:6">
      <c r="A6" s="24" t="s">
        <v>143</v>
      </c>
      <c r="B6" s="21">
        <v>1348.5</v>
      </c>
      <c r="C6" s="21">
        <f t="shared" si="0"/>
        <v>4584900</v>
      </c>
      <c r="D6" s="21">
        <v>1368</v>
      </c>
      <c r="E6" s="21">
        <f t="shared" si="1"/>
        <v>6303689.0329963751</v>
      </c>
      <c r="F6" s="21">
        <f t="shared" si="2"/>
        <v>1652489.0329963756</v>
      </c>
    </row>
    <row r="7" spans="1:6">
      <c r="A7" s="24" t="s">
        <v>144</v>
      </c>
      <c r="B7" s="21">
        <v>1986</v>
      </c>
      <c r="C7" s="21">
        <f t="shared" si="0"/>
        <v>6752400</v>
      </c>
      <c r="D7" s="21">
        <v>1680</v>
      </c>
      <c r="E7" s="21">
        <f t="shared" si="1"/>
        <v>7741372.4966622153</v>
      </c>
      <c r="F7" s="21">
        <f t="shared" si="2"/>
        <v>2029372.4966622156</v>
      </c>
    </row>
    <row r="8" spans="1:6">
      <c r="A8" s="24" t="s">
        <v>145</v>
      </c>
      <c r="B8" s="21">
        <v>1335</v>
      </c>
      <c r="C8" s="21">
        <f t="shared" si="0"/>
        <v>4539000</v>
      </c>
      <c r="D8" s="21">
        <v>1147.5</v>
      </c>
      <c r="E8" s="21">
        <f t="shared" si="1"/>
        <v>5287633.8928094599</v>
      </c>
      <c r="F8" s="21">
        <f t="shared" si="2"/>
        <v>1386133.8928094597</v>
      </c>
    </row>
    <row r="9" spans="1:6">
      <c r="A9" s="24" t="s">
        <v>146</v>
      </c>
      <c r="B9" s="21">
        <v>1152</v>
      </c>
      <c r="C9" s="21">
        <f t="shared" si="0"/>
        <v>3916800</v>
      </c>
      <c r="D9" s="21">
        <v>1047</v>
      </c>
      <c r="E9" s="21">
        <f t="shared" si="1"/>
        <v>4824533.930955559</v>
      </c>
      <c r="F9" s="21">
        <f t="shared" si="2"/>
        <v>1264733.9309555592</v>
      </c>
    </row>
    <row r="10" spans="1:6">
      <c r="A10" s="24" t="s">
        <v>147</v>
      </c>
      <c r="B10" s="21">
        <f>SUM(B4:B9)</f>
        <v>8524.5</v>
      </c>
      <c r="C10" s="21">
        <f>SUM(C4:C9)</f>
        <v>28983300</v>
      </c>
      <c r="D10" s="21">
        <f>SUM(D4:D9)</f>
        <v>7864.5</v>
      </c>
      <c r="E10" s="21">
        <f>SUM(E4:E9)</f>
        <v>36239299.999999993</v>
      </c>
      <c r="F10" s="21">
        <f>SUM(F4:F9)</f>
        <v>9499999.9999999963</v>
      </c>
    </row>
    <row r="11" spans="1:6">
      <c r="A11" s="26"/>
      <c r="B11" s="26"/>
      <c r="C11" s="26"/>
      <c r="D11" s="26"/>
      <c r="E11" s="26"/>
      <c r="F11" s="26"/>
    </row>
    <row r="12" spans="1:6">
      <c r="A12" s="24" t="s">
        <v>148</v>
      </c>
      <c r="B12" s="24" t="s">
        <v>149</v>
      </c>
      <c r="C12" s="24" t="s">
        <v>150</v>
      </c>
      <c r="D12" s="1"/>
      <c r="E12" s="1"/>
      <c r="F12" s="27"/>
    </row>
    <row r="13" spans="1:6">
      <c r="A13" s="21">
        <v>3400</v>
      </c>
      <c r="B13" s="21">
        <f>A13+A13*C13</f>
        <v>4607.9598194417949</v>
      </c>
      <c r="C13" s="28">
        <v>0.35528229983582205</v>
      </c>
      <c r="D13" s="1"/>
      <c r="E13" s="1"/>
      <c r="F13" s="1"/>
    </row>
  </sheetData>
  <mergeCells count="1">
    <mergeCell ref="A1:F1"/>
  </mergeCells>
  <phoneticPr fontId="1" type="noConversion"/>
  <conditionalFormatting sqref="A4:A9">
    <cfRule type="cellIs" dxfId="1" priority="1" stopIfTrue="1" operator="equal">
      <formula>"소계"</formula>
    </cfRule>
  </conditionalFormatting>
  <conditionalFormatting sqref="F4:F10">
    <cfRule type="cellIs" dxfId="0" priority="2" stopIfTrue="1" operator="greaterThanOr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/>
  </sheetViews>
  <sheetFormatPr defaultRowHeight="17"/>
  <cols>
    <col min="1" max="1" width="12.33203125" bestFit="1" customWidth="1"/>
    <col min="3" max="3" width="12.08203125" bestFit="1" customWidth="1"/>
    <col min="4" max="7" width="11.1640625" customWidth="1"/>
    <col min="8" max="8" width="13.33203125" customWidth="1"/>
    <col min="10" max="10" width="10.58203125" customWidth="1"/>
  </cols>
  <sheetData>
    <row r="1" spans="1:8" ht="21">
      <c r="A1" s="49" t="s">
        <v>151</v>
      </c>
      <c r="B1" s="49"/>
      <c r="C1" s="49"/>
      <c r="D1" s="49"/>
      <c r="E1" s="49"/>
      <c r="F1" s="49"/>
      <c r="G1" s="49"/>
      <c r="H1" s="49"/>
    </row>
    <row r="2" spans="1:8">
      <c r="A2" s="1"/>
      <c r="B2" s="1"/>
      <c r="C2" s="1"/>
      <c r="D2" s="1"/>
      <c r="E2" s="1"/>
      <c r="F2" s="1"/>
      <c r="G2" s="1"/>
      <c r="H2" s="1" t="s">
        <v>152</v>
      </c>
    </row>
    <row r="3" spans="1:8">
      <c r="A3" s="24" t="s">
        <v>153</v>
      </c>
      <c r="B3" s="24" t="s">
        <v>154</v>
      </c>
      <c r="C3" s="24" t="s">
        <v>155</v>
      </c>
      <c r="D3" s="24" t="s">
        <v>156</v>
      </c>
      <c r="E3" s="24" t="s">
        <v>157</v>
      </c>
      <c r="F3" s="24" t="s">
        <v>158</v>
      </c>
      <c r="G3" s="24" t="s">
        <v>159</v>
      </c>
      <c r="H3" s="24" t="s">
        <v>160</v>
      </c>
    </row>
    <row r="4" spans="1:8">
      <c r="A4" s="24" t="s">
        <v>161</v>
      </c>
      <c r="B4" s="24" t="s">
        <v>162</v>
      </c>
      <c r="C4" s="43">
        <v>3000000</v>
      </c>
      <c r="D4" s="43">
        <v>160000</v>
      </c>
      <c r="E4" s="43">
        <v>102000</v>
      </c>
      <c r="F4" s="43">
        <v>90000</v>
      </c>
      <c r="G4" s="43">
        <v>250000</v>
      </c>
      <c r="H4" s="21">
        <f>SUM(C4:G4)</f>
        <v>3602000</v>
      </c>
    </row>
    <row r="5" spans="1:8">
      <c r="A5" s="24" t="s">
        <v>163</v>
      </c>
      <c r="B5" s="24" t="s">
        <v>164</v>
      </c>
      <c r="C5" s="43">
        <v>1000000</v>
      </c>
      <c r="D5" s="43">
        <v>60000</v>
      </c>
      <c r="E5" s="43">
        <v>40000</v>
      </c>
      <c r="F5" s="43">
        <v>20000</v>
      </c>
      <c r="G5" s="43">
        <v>35000</v>
      </c>
      <c r="H5" s="21">
        <f t="shared" ref="H5:H10" si="0">SUM(C5:G5)</f>
        <v>1155000</v>
      </c>
    </row>
    <row r="6" spans="1:8">
      <c r="A6" s="24" t="s">
        <v>165</v>
      </c>
      <c r="B6" s="24" t="s">
        <v>166</v>
      </c>
      <c r="C6" s="43">
        <v>1800000</v>
      </c>
      <c r="D6" s="43">
        <v>100000</v>
      </c>
      <c r="E6" s="43">
        <v>80000</v>
      </c>
      <c r="F6" s="43">
        <v>60000</v>
      </c>
      <c r="G6" s="43">
        <v>150000</v>
      </c>
      <c r="H6" s="21">
        <f t="shared" si="0"/>
        <v>2190000</v>
      </c>
    </row>
    <row r="7" spans="1:8">
      <c r="A7" s="24" t="s">
        <v>167</v>
      </c>
      <c r="B7" s="24" t="s">
        <v>164</v>
      </c>
      <c r="C7" s="43">
        <v>700000</v>
      </c>
      <c r="D7" s="43">
        <v>30000</v>
      </c>
      <c r="E7" s="43">
        <v>20000</v>
      </c>
      <c r="F7" s="43">
        <v>15000</v>
      </c>
      <c r="G7" s="43">
        <v>24000</v>
      </c>
      <c r="H7" s="21">
        <f t="shared" si="0"/>
        <v>789000</v>
      </c>
    </row>
    <row r="8" spans="1:8">
      <c r="A8" s="24" t="s">
        <v>168</v>
      </c>
      <c r="B8" s="24" t="s">
        <v>169</v>
      </c>
      <c r="C8" s="43">
        <v>500000</v>
      </c>
      <c r="D8" s="43">
        <v>20000</v>
      </c>
      <c r="E8" s="43">
        <v>30000</v>
      </c>
      <c r="F8" s="43">
        <v>10000</v>
      </c>
      <c r="G8" s="43">
        <v>18000</v>
      </c>
      <c r="H8" s="21">
        <f t="shared" si="0"/>
        <v>578000</v>
      </c>
    </row>
    <row r="9" spans="1:8">
      <c r="A9" s="24" t="s">
        <v>170</v>
      </c>
      <c r="B9" s="24" t="s">
        <v>166</v>
      </c>
      <c r="C9" s="43">
        <v>2500000</v>
      </c>
      <c r="D9" s="43">
        <v>150000</v>
      </c>
      <c r="E9" s="43">
        <v>140000</v>
      </c>
      <c r="F9" s="43">
        <v>100000</v>
      </c>
      <c r="G9" s="43">
        <v>240000</v>
      </c>
      <c r="H9" s="21">
        <f t="shared" si="0"/>
        <v>3130000</v>
      </c>
    </row>
    <row r="10" spans="1:8">
      <c r="A10" s="24" t="s">
        <v>171</v>
      </c>
      <c r="B10" s="24" t="s">
        <v>169</v>
      </c>
      <c r="C10" s="43">
        <v>250000</v>
      </c>
      <c r="D10" s="43">
        <v>40000</v>
      </c>
      <c r="E10" s="43">
        <v>5000</v>
      </c>
      <c r="F10" s="43">
        <v>4000</v>
      </c>
      <c r="G10" s="43">
        <v>15000</v>
      </c>
      <c r="H10" s="21">
        <f t="shared" si="0"/>
        <v>314000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7"/>
  <cols>
    <col min="1" max="1" width="10.33203125" customWidth="1"/>
    <col min="2" max="2" width="10.1640625" customWidth="1"/>
    <col min="3" max="3" width="10.25" customWidth="1"/>
    <col min="4" max="4" width="11.58203125" customWidth="1"/>
    <col min="5" max="5" width="11.6640625" bestFit="1" customWidth="1"/>
  </cols>
  <sheetData>
    <row r="1" spans="1:5">
      <c r="A1" s="1"/>
      <c r="B1" s="1"/>
      <c r="C1" s="29" t="s">
        <v>172</v>
      </c>
      <c r="D1" s="1"/>
      <c r="E1" s="1"/>
    </row>
    <row r="2" spans="1:5">
      <c r="A2" s="1"/>
      <c r="B2" s="1"/>
      <c r="C2" s="1"/>
      <c r="D2" s="1"/>
      <c r="E2" s="1"/>
    </row>
    <row r="3" spans="1:5">
      <c r="A3" s="24" t="s">
        <v>173</v>
      </c>
      <c r="B3" s="24" t="s">
        <v>174</v>
      </c>
      <c r="C3" s="30" t="s">
        <v>175</v>
      </c>
      <c r="D3" s="30" t="s">
        <v>176</v>
      </c>
      <c r="E3" s="30" t="s">
        <v>177</v>
      </c>
    </row>
    <row r="4" spans="1:5">
      <c r="A4" s="24" t="s">
        <v>178</v>
      </c>
      <c r="B4" s="22" t="s">
        <v>179</v>
      </c>
      <c r="C4" s="21">
        <v>24000</v>
      </c>
      <c r="D4" s="21">
        <v>350</v>
      </c>
      <c r="E4" s="21">
        <f>C4*D4</f>
        <v>8400000</v>
      </c>
    </row>
    <row r="5" spans="1:5">
      <c r="A5" s="24" t="s">
        <v>180</v>
      </c>
      <c r="B5" s="22" t="s">
        <v>181</v>
      </c>
      <c r="C5" s="21">
        <v>15000</v>
      </c>
      <c r="D5" s="21">
        <v>380</v>
      </c>
      <c r="E5" s="21">
        <f>C5*D5</f>
        <v>5700000</v>
      </c>
    </row>
    <row r="6" spans="1:5">
      <c r="A6" s="24" t="s">
        <v>182</v>
      </c>
      <c r="B6" s="22" t="s">
        <v>183</v>
      </c>
      <c r="C6" s="21">
        <v>15000</v>
      </c>
      <c r="D6" s="21">
        <v>375</v>
      </c>
      <c r="E6" s="21">
        <f>C6*D6</f>
        <v>5625000</v>
      </c>
    </row>
    <row r="7" spans="1:5">
      <c r="A7" s="24" t="s">
        <v>184</v>
      </c>
      <c r="B7" s="22" t="s">
        <v>179</v>
      </c>
      <c r="C7" s="21">
        <v>35000</v>
      </c>
      <c r="D7" s="21">
        <v>367</v>
      </c>
      <c r="E7" s="21">
        <f>C7*D7</f>
        <v>12845000</v>
      </c>
    </row>
    <row r="8" spans="1:5">
      <c r="A8" s="24" t="s">
        <v>185</v>
      </c>
      <c r="B8" s="22" t="s">
        <v>181</v>
      </c>
      <c r="C8" s="21">
        <v>34000</v>
      </c>
      <c r="D8" s="21">
        <v>360</v>
      </c>
      <c r="E8" s="21">
        <f>C8*D8</f>
        <v>12240000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'기본작업-3'!과목코드</vt:lpstr>
      <vt:lpstr>상품명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2020-07-18T06:59:06Z</dcterms:modified>
</cp:coreProperties>
</file>