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E:\영진(2021년)\2급\2급 엑셀파일(최종)\모의고사\정답\"/>
    </mc:Choice>
  </mc:AlternateContent>
  <bookViews>
    <workbookView xWindow="0" yWindow="0" windowWidth="25600" windowHeight="12170" tabRatio="788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4" l="1"/>
  <c r="F5" i="4"/>
  <c r="F6" i="4"/>
  <c r="F7" i="4"/>
  <c r="F8" i="4"/>
  <c r="F9" i="4"/>
  <c r="F10" i="4"/>
  <c r="F3" i="4"/>
  <c r="F9" i="7" l="1"/>
  <c r="E9" i="7"/>
  <c r="F25" i="4"/>
  <c r="F26" i="4"/>
  <c r="F27" i="4"/>
  <c r="F28" i="4"/>
  <c r="F29" i="4"/>
  <c r="E15" i="4"/>
  <c r="E16" i="4"/>
  <c r="E17" i="4"/>
  <c r="E18" i="4"/>
  <c r="E19" i="4"/>
  <c r="E20" i="4"/>
  <c r="F24" i="4"/>
  <c r="J24" i="4"/>
  <c r="E14" i="4"/>
  <c r="K9" i="4"/>
  <c r="C8" i="6" l="1"/>
  <c r="C14" i="6" s="1"/>
  <c r="D26" i="5"/>
  <c r="D25" i="5"/>
  <c r="D24" i="5"/>
  <c r="D23" i="5"/>
  <c r="D22" i="5"/>
  <c r="D21" i="5"/>
  <c r="D17" i="5"/>
  <c r="D16" i="5"/>
  <c r="D15" i="5"/>
  <c r="D14" i="5"/>
  <c r="D13" i="5"/>
  <c r="D12" i="5"/>
  <c r="D8" i="5"/>
  <c r="D7" i="5"/>
  <c r="D6" i="5"/>
  <c r="D5" i="5"/>
  <c r="D4" i="5"/>
  <c r="D3" i="5"/>
  <c r="E10" i="4"/>
  <c r="E9" i="4"/>
  <c r="E8" i="4"/>
  <c r="E7" i="4"/>
  <c r="E6" i="4"/>
  <c r="E5" i="4"/>
  <c r="E4" i="4"/>
  <c r="E3" i="4"/>
  <c r="H13" i="3"/>
  <c r="H12" i="3"/>
  <c r="H11" i="3"/>
  <c r="H10" i="3"/>
  <c r="H9" i="3"/>
  <c r="H8" i="3"/>
  <c r="H7" i="3"/>
  <c r="H6" i="3"/>
  <c r="H5" i="3"/>
</calcChain>
</file>

<file path=xl/comments1.xml><?xml version="1.0" encoding="utf-8"?>
<comments xmlns="http://schemas.openxmlformats.org/spreadsheetml/2006/main">
  <authors>
    <author>user</author>
  </authors>
  <commentList>
    <comment ref="D7" authorId="0" shapeId="0">
      <text>
        <r>
          <rPr>
            <b/>
            <sz val="9"/>
            <color indexed="81"/>
            <rFont val="돋움"/>
            <family val="3"/>
            <charset val="129"/>
          </rPr>
          <t>가장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많은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회원수</t>
        </r>
      </text>
    </comment>
  </commentList>
</comments>
</file>

<file path=xl/sharedStrings.xml><?xml version="1.0" encoding="utf-8"?>
<sst xmlns="http://schemas.openxmlformats.org/spreadsheetml/2006/main" count="296" uniqueCount="257">
  <si>
    <t>Books for baby</t>
    <phoneticPr fontId="1" type="noConversion"/>
  </si>
  <si>
    <t>운영 중인 온라인 카페 현황</t>
    <phoneticPr fontId="1" type="noConversion"/>
  </si>
  <si>
    <t>카페명</t>
    <phoneticPr fontId="1" type="noConversion"/>
  </si>
  <si>
    <t>카페회장</t>
    <phoneticPr fontId="1" type="noConversion"/>
  </si>
  <si>
    <t>개설일</t>
    <phoneticPr fontId="1" type="noConversion"/>
  </si>
  <si>
    <t>카페회원</t>
    <phoneticPr fontId="1" type="noConversion"/>
  </si>
  <si>
    <t>가입비</t>
    <phoneticPr fontId="1" type="noConversion"/>
  </si>
  <si>
    <t>정기모임
참석비율</t>
    <phoneticPr fontId="1" type="noConversion"/>
  </si>
  <si>
    <t>정기모임
요일</t>
    <phoneticPr fontId="1" type="noConversion"/>
  </si>
  <si>
    <t>아루 할머니의 영어 카페</t>
    <phoneticPr fontId="1" type="noConversion"/>
  </si>
  <si>
    <t>김신숙</t>
    <phoneticPr fontId="1" type="noConversion"/>
  </si>
  <si>
    <t>화요일</t>
    <phoneticPr fontId="1" type="noConversion"/>
  </si>
  <si>
    <t>품앗이 파워</t>
    <phoneticPr fontId="1" type="noConversion"/>
  </si>
  <si>
    <t>송재영</t>
    <phoneticPr fontId="1" type="noConversion"/>
  </si>
  <si>
    <t>목요일</t>
    <phoneticPr fontId="1" type="noConversion"/>
  </si>
  <si>
    <t>나치 엄마들의 생각 키우기</t>
    <phoneticPr fontId="1" type="noConversion"/>
  </si>
  <si>
    <t>김철수</t>
    <phoneticPr fontId="1" type="noConversion"/>
  </si>
  <si>
    <t>금요일</t>
    <phoneticPr fontId="1" type="noConversion"/>
  </si>
  <si>
    <t>맘스홀 홈스쿨</t>
    <phoneticPr fontId="1" type="noConversion"/>
  </si>
  <si>
    <t>박명은</t>
    <phoneticPr fontId="1" type="noConversion"/>
  </si>
  <si>
    <t>토요일</t>
    <phoneticPr fontId="1" type="noConversion"/>
  </si>
  <si>
    <t>녹색 자전거</t>
    <phoneticPr fontId="1" type="noConversion"/>
  </si>
  <si>
    <t>이재호</t>
    <phoneticPr fontId="1" type="noConversion"/>
  </si>
  <si>
    <t>토요일</t>
    <phoneticPr fontId="1" type="noConversion"/>
  </si>
  <si>
    <t>플루트 찬송</t>
    <phoneticPr fontId="1" type="noConversion"/>
  </si>
  <si>
    <t>황가연</t>
    <phoneticPr fontId="1" type="noConversion"/>
  </si>
  <si>
    <t>일요일</t>
    <phoneticPr fontId="1" type="noConversion"/>
  </si>
  <si>
    <t>봉사의 기쁨</t>
    <phoneticPr fontId="1" type="noConversion"/>
  </si>
  <si>
    <t>최한나</t>
    <phoneticPr fontId="1" type="noConversion"/>
  </si>
  <si>
    <t>수요일</t>
    <phoneticPr fontId="1" type="noConversion"/>
  </si>
  <si>
    <t>신입사원 채용 시험 결과</t>
  </si>
  <si>
    <t>응시번호</t>
  </si>
  <si>
    <t>성명</t>
  </si>
  <si>
    <t>전공</t>
  </si>
  <si>
    <t>필기점수</t>
  </si>
  <si>
    <t>실기점수</t>
  </si>
  <si>
    <t>면접점수</t>
  </si>
  <si>
    <t>총점</t>
  </si>
  <si>
    <t>A11-587</t>
    <phoneticPr fontId="3" type="noConversion"/>
  </si>
  <si>
    <t>유효선</t>
  </si>
  <si>
    <t>경영학과</t>
  </si>
  <si>
    <t>E12-201</t>
    <phoneticPr fontId="3" type="noConversion"/>
  </si>
  <si>
    <t>이성일</t>
  </si>
  <si>
    <t>경제학과</t>
  </si>
  <si>
    <t>A20-890</t>
    <phoneticPr fontId="3" type="noConversion"/>
  </si>
  <si>
    <t>조인선</t>
  </si>
  <si>
    <t>무역학과</t>
  </si>
  <si>
    <t>B13-850</t>
    <phoneticPr fontId="3" type="noConversion"/>
  </si>
  <si>
    <t>손영자</t>
  </si>
  <si>
    <t>C45-560</t>
    <phoneticPr fontId="3" type="noConversion"/>
  </si>
  <si>
    <t>박종찬</t>
  </si>
  <si>
    <t>A59-860</t>
    <phoneticPr fontId="3" type="noConversion"/>
  </si>
  <si>
    <t>김준호</t>
  </si>
  <si>
    <t>B20-963</t>
    <phoneticPr fontId="3" type="noConversion"/>
  </si>
  <si>
    <t>정세라</t>
  </si>
  <si>
    <t>A34-620</t>
    <phoneticPr fontId="3" type="noConversion"/>
  </si>
  <si>
    <t>최진호</t>
  </si>
  <si>
    <t>A96-741</t>
    <phoneticPr fontId="3" type="noConversion"/>
  </si>
  <si>
    <t>정서영</t>
  </si>
  <si>
    <t>[표1]</t>
    <phoneticPr fontId="3" type="noConversion"/>
  </si>
  <si>
    <t>순위 현황표</t>
    <phoneticPr fontId="3" type="noConversion"/>
  </si>
  <si>
    <r>
      <t>[표2]</t>
    </r>
    <r>
      <rPr>
        <sz val="11"/>
        <color theme="1"/>
        <rFont val="맑은 고딕"/>
        <family val="3"/>
        <charset val="129"/>
        <scheme val="minor"/>
      </rPr>
      <t xml:space="preserve"> </t>
    </r>
    <phoneticPr fontId="3" type="noConversion"/>
  </si>
  <si>
    <t>이름</t>
    <phoneticPr fontId="3" type="noConversion"/>
  </si>
  <si>
    <t>영어</t>
    <phoneticPr fontId="3" type="noConversion"/>
  </si>
  <si>
    <t>전산</t>
    <phoneticPr fontId="3" type="noConversion"/>
  </si>
  <si>
    <t>총점수</t>
    <phoneticPr fontId="3" type="noConversion"/>
  </si>
  <si>
    <t>시상</t>
    <phoneticPr fontId="3" type="noConversion"/>
  </si>
  <si>
    <t>성명</t>
    <phoneticPr fontId="3" type="noConversion"/>
  </si>
  <si>
    <t>소속</t>
    <phoneticPr fontId="3" type="noConversion"/>
  </si>
  <si>
    <t>점수</t>
    <phoneticPr fontId="3" type="noConversion"/>
  </si>
  <si>
    <t>박민정</t>
    <phoneticPr fontId="3" type="noConversion"/>
  </si>
  <si>
    <t>이정우</t>
    <phoneticPr fontId="3" type="noConversion"/>
  </si>
  <si>
    <t>서초</t>
    <phoneticPr fontId="3" type="noConversion"/>
  </si>
  <si>
    <t>임이정</t>
    <phoneticPr fontId="3" type="noConversion"/>
  </si>
  <si>
    <t>남국현</t>
    <phoneticPr fontId="3" type="noConversion"/>
  </si>
  <si>
    <t>방배</t>
    <phoneticPr fontId="3" type="noConversion"/>
  </si>
  <si>
    <t>김아름</t>
    <phoneticPr fontId="3" type="noConversion"/>
  </si>
  <si>
    <t>연제식</t>
    <phoneticPr fontId="3" type="noConversion"/>
  </si>
  <si>
    <t>서초</t>
    <phoneticPr fontId="3" type="noConversion"/>
  </si>
  <si>
    <t>박하나</t>
    <phoneticPr fontId="3" type="noConversion"/>
  </si>
  <si>
    <t>송달호</t>
    <phoneticPr fontId="3" type="noConversion"/>
  </si>
  <si>
    <t>방배</t>
    <phoneticPr fontId="3" type="noConversion"/>
  </si>
  <si>
    <t>이미임</t>
    <phoneticPr fontId="3" type="noConversion"/>
  </si>
  <si>
    <t>원정균</t>
    <phoneticPr fontId="3" type="noConversion"/>
  </si>
  <si>
    <t>김수미</t>
    <phoneticPr fontId="3" type="noConversion"/>
  </si>
  <si>
    <t>김민자</t>
    <phoneticPr fontId="3" type="noConversion"/>
  </si>
  <si>
    <t>방배</t>
    <phoneticPr fontId="3" type="noConversion"/>
  </si>
  <si>
    <t>서초 평균</t>
    <phoneticPr fontId="3" type="noConversion"/>
  </si>
  <si>
    <t>박인희</t>
    <phoneticPr fontId="3" type="noConversion"/>
  </si>
  <si>
    <t>고수영</t>
    <phoneticPr fontId="3" type="noConversion"/>
  </si>
  <si>
    <t>서초</t>
    <phoneticPr fontId="3" type="noConversion"/>
  </si>
  <si>
    <t>김미화</t>
    <phoneticPr fontId="3" type="noConversion"/>
  </si>
  <si>
    <t>[표3]</t>
    <phoneticPr fontId="3" type="noConversion"/>
  </si>
  <si>
    <t>판매실적</t>
    <phoneticPr fontId="3" type="noConversion"/>
  </si>
  <si>
    <t>[표5]</t>
    <phoneticPr fontId="3" type="noConversion"/>
  </si>
  <si>
    <t>지역</t>
    <phoneticPr fontId="3" type="noConversion"/>
  </si>
  <si>
    <t>교재명</t>
    <phoneticPr fontId="3" type="noConversion"/>
  </si>
  <si>
    <t>판매량</t>
    <phoneticPr fontId="3" type="noConversion"/>
  </si>
  <si>
    <t>판매금액</t>
    <phoneticPr fontId="3" type="noConversion"/>
  </si>
  <si>
    <r>
      <t>[표4]</t>
    </r>
    <r>
      <rPr>
        <sz val="11"/>
        <color theme="1"/>
        <rFont val="맑은 고딕"/>
        <family val="3"/>
        <charset val="129"/>
        <scheme val="minor"/>
      </rPr>
      <t xml:space="preserve"> 도서 할인목록</t>
    </r>
    <phoneticPr fontId="3" type="noConversion"/>
  </si>
  <si>
    <t>기사</t>
    <phoneticPr fontId="3" type="noConversion"/>
  </si>
  <si>
    <t>우승횟수</t>
    <phoneticPr fontId="3" type="noConversion"/>
  </si>
  <si>
    <t>서울</t>
    <phoneticPr fontId="3" type="noConversion"/>
  </si>
  <si>
    <t>컴활1급</t>
    <phoneticPr fontId="3" type="noConversion"/>
  </si>
  <si>
    <t>판매가</t>
    <phoneticPr fontId="3" type="noConversion"/>
  </si>
  <si>
    <t>상공</t>
    <phoneticPr fontId="3" type="noConversion"/>
  </si>
  <si>
    <t>김기호</t>
    <phoneticPr fontId="3" type="noConversion"/>
  </si>
  <si>
    <t>청주</t>
    <phoneticPr fontId="3" type="noConversion"/>
  </si>
  <si>
    <t>워드1급</t>
    <phoneticPr fontId="3" type="noConversion"/>
  </si>
  <si>
    <t>59사</t>
    <phoneticPr fontId="3" type="noConversion"/>
  </si>
  <si>
    <t>최종명</t>
    <phoneticPr fontId="3" type="noConversion"/>
  </si>
  <si>
    <t>부산</t>
    <phoneticPr fontId="3" type="noConversion"/>
  </si>
  <si>
    <t>컴활2급</t>
    <phoneticPr fontId="3" type="noConversion"/>
  </si>
  <si>
    <t>워드2급</t>
    <phoneticPr fontId="3" type="noConversion"/>
  </si>
  <si>
    <t>대한</t>
    <phoneticPr fontId="3" type="noConversion"/>
  </si>
  <si>
    <t>나필승</t>
    <phoneticPr fontId="3" type="noConversion"/>
  </si>
  <si>
    <t>광주</t>
    <phoneticPr fontId="3" type="noConversion"/>
  </si>
  <si>
    <t>고대로</t>
    <phoneticPr fontId="3" type="noConversion"/>
  </si>
  <si>
    <t>강릉</t>
    <phoneticPr fontId="3" type="noConversion"/>
  </si>
  <si>
    <t>제로</t>
    <phoneticPr fontId="3" type="noConversion"/>
  </si>
  <si>
    <t>정상승</t>
    <phoneticPr fontId="3" type="noConversion"/>
  </si>
  <si>
    <t>대구</t>
    <phoneticPr fontId="3" type="noConversion"/>
  </si>
  <si>
    <t>채고다</t>
    <phoneticPr fontId="3" type="noConversion"/>
  </si>
  <si>
    <t>대전</t>
    <phoneticPr fontId="3" type="noConversion"/>
  </si>
  <si>
    <t>박종구</t>
    <phoneticPr fontId="3" type="noConversion"/>
  </si>
  <si>
    <t>민승기</t>
    <phoneticPr fontId="3" type="noConversion"/>
  </si>
  <si>
    <t>[표6]</t>
    <phoneticPr fontId="3" type="noConversion"/>
  </si>
  <si>
    <t>입사 시험 평가 점수</t>
    <phoneticPr fontId="3" type="noConversion"/>
  </si>
  <si>
    <t>이름</t>
    <phoneticPr fontId="3" type="noConversion"/>
  </si>
  <si>
    <t>수학</t>
    <phoneticPr fontId="3" type="noConversion"/>
  </si>
  <si>
    <t>영어</t>
    <phoneticPr fontId="3" type="noConversion"/>
  </si>
  <si>
    <t>면접점수</t>
    <phoneticPr fontId="3" type="noConversion"/>
  </si>
  <si>
    <t>평가</t>
    <phoneticPr fontId="3" type="noConversion"/>
  </si>
  <si>
    <t>인원수</t>
    <phoneticPr fontId="3" type="noConversion"/>
  </si>
  <si>
    <t>고은비</t>
    <phoneticPr fontId="3" type="noConversion"/>
  </si>
  <si>
    <t>김시진</t>
    <phoneticPr fontId="3" type="noConversion"/>
  </si>
  <si>
    <t>김민영</t>
    <phoneticPr fontId="3" type="noConversion"/>
  </si>
  <si>
    <t>조아라</t>
    <phoneticPr fontId="3" type="noConversion"/>
  </si>
  <si>
    <t>이성철</t>
    <phoneticPr fontId="3" type="noConversion"/>
  </si>
  <si>
    <t>박승진</t>
    <phoneticPr fontId="3" type="noConversion"/>
  </si>
  <si>
    <t xml:space="preserve"> 2021년 바둑대회 기록</t>
    <phoneticPr fontId="3" type="noConversion"/>
  </si>
  <si>
    <t>[표1]</t>
    <phoneticPr fontId="3" type="noConversion"/>
  </si>
  <si>
    <t xml:space="preserve"> 노량진 지점</t>
    <phoneticPr fontId="3" type="noConversion"/>
  </si>
  <si>
    <t>상품명</t>
    <phoneticPr fontId="3" type="noConversion"/>
  </si>
  <si>
    <t>매입수량</t>
    <phoneticPr fontId="3" type="noConversion"/>
  </si>
  <si>
    <t>매출수량</t>
    <phoneticPr fontId="3" type="noConversion"/>
  </si>
  <si>
    <t>재고수량</t>
    <phoneticPr fontId="3" type="noConversion"/>
  </si>
  <si>
    <t>WOW-01</t>
    <phoneticPr fontId="3" type="noConversion"/>
  </si>
  <si>
    <t>TALK-01</t>
    <phoneticPr fontId="3" type="noConversion"/>
  </si>
  <si>
    <t>WOW-03</t>
  </si>
  <si>
    <t>SALT-01</t>
    <phoneticPr fontId="3" type="noConversion"/>
  </si>
  <si>
    <t>TALK-02</t>
  </si>
  <si>
    <t>SHA-02</t>
  </si>
  <si>
    <t>[표2]</t>
    <phoneticPr fontId="3" type="noConversion"/>
  </si>
  <si>
    <t xml:space="preserve"> 종로 지점</t>
    <phoneticPr fontId="3" type="noConversion"/>
  </si>
  <si>
    <t>[표4]</t>
    <phoneticPr fontId="3" type="noConversion"/>
  </si>
  <si>
    <t xml:space="preserve">서울 재고 현황 </t>
    <phoneticPr fontId="3" type="noConversion"/>
  </si>
  <si>
    <t>매출수량</t>
    <phoneticPr fontId="3" type="noConversion"/>
  </si>
  <si>
    <t>재고수량</t>
    <phoneticPr fontId="3" type="noConversion"/>
  </si>
  <si>
    <t>상품명</t>
    <phoneticPr fontId="3" type="noConversion"/>
  </si>
  <si>
    <t>매입수량</t>
    <phoneticPr fontId="3" type="noConversion"/>
  </si>
  <si>
    <t>SHA-01</t>
    <phoneticPr fontId="3" type="noConversion"/>
  </si>
  <si>
    <t>WOW-02</t>
  </si>
  <si>
    <t>TALK-03</t>
  </si>
  <si>
    <t>MAT-01</t>
    <phoneticPr fontId="3" type="noConversion"/>
  </si>
  <si>
    <t>[표3]</t>
    <phoneticPr fontId="3" type="noConversion"/>
  </si>
  <si>
    <t>강남 지점</t>
    <phoneticPr fontId="3" type="noConversion"/>
  </si>
  <si>
    <t>WOW-01</t>
    <phoneticPr fontId="3" type="noConversion"/>
  </si>
  <si>
    <t>TALK-01</t>
    <phoneticPr fontId="3" type="noConversion"/>
  </si>
  <si>
    <t>MNA-02</t>
    <phoneticPr fontId="3" type="noConversion"/>
  </si>
  <si>
    <t>순이익 계산</t>
    <phoneticPr fontId="3" type="noConversion"/>
  </si>
  <si>
    <t>제조원가</t>
    <phoneticPr fontId="3" type="noConversion"/>
  </si>
  <si>
    <t>판매가</t>
    <phoneticPr fontId="3" type="noConversion"/>
  </si>
  <si>
    <t>초기투자비용</t>
    <phoneticPr fontId="3" type="noConversion"/>
  </si>
  <si>
    <t>홍보비용</t>
    <phoneticPr fontId="3" type="noConversion"/>
  </si>
  <si>
    <t>판매량</t>
    <phoneticPr fontId="3" type="noConversion"/>
  </si>
  <si>
    <t>순이익금</t>
    <phoneticPr fontId="3" type="noConversion"/>
  </si>
  <si>
    <t>판매량과 판매가 변동에 따른 순이익금 계산표</t>
    <phoneticPr fontId="3" type="noConversion"/>
  </si>
  <si>
    <t>판 매 량</t>
    <phoneticPr fontId="3" type="noConversion"/>
  </si>
  <si>
    <t>[표1]</t>
    <phoneticPr fontId="3" type="noConversion"/>
  </si>
  <si>
    <t>12월 문구 생산 현황</t>
    <phoneticPr fontId="3" type="noConversion"/>
  </si>
  <si>
    <t xml:space="preserve">품명 </t>
  </si>
  <si>
    <t>수량</t>
  </si>
  <si>
    <t>원가</t>
  </si>
  <si>
    <t>불량률</t>
  </si>
  <si>
    <t>생산비용</t>
    <phoneticPr fontId="3" type="noConversion"/>
  </si>
  <si>
    <t>목표매출액</t>
  </si>
  <si>
    <t>사인펜</t>
    <phoneticPr fontId="3" type="noConversion"/>
  </si>
  <si>
    <t>연필깍기</t>
    <phoneticPr fontId="3" type="noConversion"/>
  </si>
  <si>
    <t>만년필</t>
    <phoneticPr fontId="3" type="noConversion"/>
  </si>
  <si>
    <t>자</t>
    <phoneticPr fontId="3" type="noConversion"/>
  </si>
  <si>
    <t>형광펜</t>
    <phoneticPr fontId="3" type="noConversion"/>
  </si>
  <si>
    <t>볼펜</t>
    <phoneticPr fontId="3" type="noConversion"/>
  </si>
  <si>
    <t>평      균</t>
    <phoneticPr fontId="3" type="noConversion"/>
  </si>
  <si>
    <t>분야별 사설학원 현황</t>
    <phoneticPr fontId="3" type="noConversion"/>
  </si>
  <si>
    <t>(단위: 명)</t>
    <phoneticPr fontId="3" type="noConversion"/>
  </si>
  <si>
    <t>분야</t>
    <phoneticPr fontId="3" type="noConversion"/>
  </si>
  <si>
    <t>학원 수</t>
    <phoneticPr fontId="3" type="noConversion"/>
  </si>
  <si>
    <t>수강자 수</t>
    <phoneticPr fontId="3" type="noConversion"/>
  </si>
  <si>
    <t>강사 수</t>
    <phoneticPr fontId="3" type="noConversion"/>
  </si>
  <si>
    <t>입시학원</t>
    <phoneticPr fontId="3" type="noConversion"/>
  </si>
  <si>
    <t>어학원</t>
    <phoneticPr fontId="3" type="noConversion"/>
  </si>
  <si>
    <t>음악</t>
    <phoneticPr fontId="3" type="noConversion"/>
  </si>
  <si>
    <t>컴퓨터</t>
    <phoneticPr fontId="3" type="noConversion"/>
  </si>
  <si>
    <t>요리</t>
    <phoneticPr fontId="3" type="noConversion"/>
  </si>
  <si>
    <t>운동</t>
    <phoneticPr fontId="3" type="noConversion"/>
  </si>
  <si>
    <t>미술</t>
    <phoneticPr fontId="3" type="noConversion"/>
  </si>
  <si>
    <t>제품코드</t>
    <phoneticPr fontId="1" type="noConversion"/>
  </si>
  <si>
    <t>도서명</t>
    <phoneticPr fontId="1" type="noConversion"/>
  </si>
  <si>
    <t>출판사</t>
    <phoneticPr fontId="1" type="noConversion"/>
  </si>
  <si>
    <t>가격</t>
    <phoneticPr fontId="1" type="noConversion"/>
  </si>
  <si>
    <t>적정 개월수</t>
    <phoneticPr fontId="1" type="noConversion"/>
  </si>
  <si>
    <t>글</t>
    <phoneticPr fontId="1" type="noConversion"/>
  </si>
  <si>
    <t>그림</t>
    <phoneticPr fontId="1" type="noConversion"/>
  </si>
  <si>
    <t>UH-101</t>
    <phoneticPr fontId="1" type="noConversion"/>
  </si>
  <si>
    <t>유치원에 처음 가는 날</t>
    <phoneticPr fontId="1" type="noConversion"/>
  </si>
  <si>
    <t>키다리</t>
    <phoneticPr fontId="1" type="noConversion"/>
  </si>
  <si>
    <t>12개월 이상</t>
    <phoneticPr fontId="1" type="noConversion"/>
  </si>
  <si>
    <t>코린 드레퓌스</t>
    <phoneticPr fontId="1" type="noConversion"/>
  </si>
  <si>
    <t>나탈리 슈</t>
    <phoneticPr fontId="1" type="noConversion"/>
  </si>
  <si>
    <t>BR-203</t>
    <phoneticPr fontId="1" type="noConversion"/>
  </si>
  <si>
    <t>보리의 시끌벅적 유치원</t>
    <phoneticPr fontId="1" type="noConversion"/>
  </si>
  <si>
    <t>뜨인돌어린이</t>
    <phoneticPr fontId="1" type="noConversion"/>
  </si>
  <si>
    <t>24개월 이상</t>
    <phoneticPr fontId="1" type="noConversion"/>
  </si>
  <si>
    <t>김세실</t>
    <phoneticPr fontId="1" type="noConversion"/>
  </si>
  <si>
    <t>양송이</t>
    <phoneticPr fontId="1" type="noConversion"/>
  </si>
  <si>
    <t>UH-224</t>
    <phoneticPr fontId="1" type="noConversion"/>
  </si>
  <si>
    <t>오, 귀여운 우리 아가!</t>
    <phoneticPr fontId="1" type="noConversion"/>
  </si>
  <si>
    <t>중앙출판사</t>
    <phoneticPr fontId="1" type="noConversion"/>
  </si>
  <si>
    <t>12개월 이상</t>
    <phoneticPr fontId="1" type="noConversion"/>
  </si>
  <si>
    <t>캐티 아펠트</t>
    <phoneticPr fontId="1" type="noConversion"/>
  </si>
  <si>
    <t>제인 다이어</t>
    <phoneticPr fontId="1" type="noConversion"/>
  </si>
  <si>
    <t>DB-504</t>
    <phoneticPr fontId="1" type="noConversion"/>
  </si>
  <si>
    <t>뚱보 위고</t>
    <phoneticPr fontId="1" type="noConversion"/>
  </si>
  <si>
    <t>을파소</t>
    <phoneticPr fontId="1" type="noConversion"/>
  </si>
  <si>
    <t>24개월 이상</t>
    <phoneticPr fontId="1" type="noConversion"/>
  </si>
  <si>
    <t>발레리 베샤르 줄리아니</t>
    <phoneticPr fontId="1" type="noConversion"/>
  </si>
  <si>
    <t>클로에 르제</t>
    <phoneticPr fontId="1" type="noConversion"/>
  </si>
  <si>
    <t>CH-401</t>
    <phoneticPr fontId="1" type="noConversion"/>
  </si>
  <si>
    <t>충치 괴물들의 파티</t>
    <phoneticPr fontId="1" type="noConversion"/>
  </si>
  <si>
    <t>아라미</t>
    <phoneticPr fontId="1" type="noConversion"/>
  </si>
  <si>
    <t>라이코</t>
    <phoneticPr fontId="1" type="noConversion"/>
  </si>
  <si>
    <t>에브 타를레</t>
    <phoneticPr fontId="1" type="noConversion"/>
  </si>
  <si>
    <t>LG-876</t>
    <phoneticPr fontId="1" type="noConversion"/>
  </si>
  <si>
    <t>이젠 무서운 꿈을 꾸지 않아요!</t>
    <phoneticPr fontId="1" type="noConversion"/>
  </si>
  <si>
    <t>밝은미래</t>
    <phoneticPr fontId="1" type="noConversion"/>
  </si>
  <si>
    <t>안느 구트망</t>
    <phoneticPr fontId="1" type="noConversion"/>
  </si>
  <si>
    <t>게오르그 할렌스레벤</t>
    <phoneticPr fontId="1" type="noConversion"/>
  </si>
  <si>
    <t>YM-397</t>
    <phoneticPr fontId="1" type="noConversion"/>
  </si>
  <si>
    <t>태어나줘서 고마워</t>
    <phoneticPr fontId="1" type="noConversion"/>
  </si>
  <si>
    <t>아이세움</t>
    <phoneticPr fontId="1" type="noConversion"/>
  </si>
  <si>
    <t>니시모토 요우</t>
    <phoneticPr fontId="1" type="noConversion"/>
  </si>
  <si>
    <t>구로이 켄</t>
    <phoneticPr fontId="1" type="noConversion"/>
  </si>
  <si>
    <t>W*</t>
    <phoneticPr fontId="1" type="noConversion"/>
  </si>
  <si>
    <t>T*</t>
    <phoneticPr fontId="1" type="noConversion"/>
  </si>
  <si>
    <t>S*</t>
    <phoneticPr fontId="1" type="noConversion"/>
  </si>
  <si>
    <t>M*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</si>
</sst>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&quot;₩&quot;#,##0"/>
    <numFmt numFmtId="177" formatCode="0.0&quot;%&quot;"/>
    <numFmt numFmtId="178" formatCode="#,##0_);[Red]\(#,##0\)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u/>
      <sz val="17"/>
      <color theme="1"/>
      <name val="궁서"/>
      <family val="1"/>
      <charset val="129"/>
    </font>
    <font>
      <sz val="11"/>
      <color rgb="FF7030A0"/>
      <name val="맑은 고딕"/>
      <family val="2"/>
      <charset val="129"/>
      <scheme val="minor"/>
    </font>
    <font>
      <sz val="11"/>
      <color rgb="FF7030A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/>
    </xf>
    <xf numFmtId="0" fontId="4" fillId="0" borderId="0" xfId="0" applyFont="1" applyFill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left"/>
    </xf>
    <xf numFmtId="0" fontId="6" fillId="0" borderId="0" xfId="0" applyFont="1" applyFill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0" fillId="0" borderId="0" xfId="0" applyFill="1">
      <alignment vertical="center"/>
    </xf>
    <xf numFmtId="0" fontId="4" fillId="0" borderId="1" xfId="0" applyFont="1" applyFill="1" applyBorder="1" applyAlignment="1">
      <alignment horizontal="right" vertical="center"/>
    </xf>
    <xf numFmtId="0" fontId="5" fillId="0" borderId="0" xfId="0" applyFont="1" applyFill="1">
      <alignment vertical="center"/>
    </xf>
    <xf numFmtId="41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1" xfId="0" applyFont="1" applyFill="1" applyBorder="1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176" fontId="4" fillId="0" borderId="1" xfId="2" applyNumberFormat="1" applyFont="1" applyBorder="1" applyAlignment="1"/>
    <xf numFmtId="0" fontId="4" fillId="0" borderId="1" xfId="2" applyNumberFormat="1" applyFont="1" applyBorder="1" applyAlignment="1"/>
    <xf numFmtId="176" fontId="5" fillId="0" borderId="1" xfId="2" applyNumberFormat="1" applyFont="1" applyFill="1" applyBorder="1" applyAlignment="1"/>
    <xf numFmtId="0" fontId="4" fillId="0" borderId="0" xfId="0" applyFont="1" applyBorder="1">
      <alignment vertical="center"/>
    </xf>
    <xf numFmtId="42" fontId="5" fillId="0" borderId="0" xfId="2" applyFont="1" applyBorder="1" applyAlignment="1"/>
    <xf numFmtId="42" fontId="5" fillId="0" borderId="0" xfId="2" applyFont="1" applyAlignment="1"/>
    <xf numFmtId="0" fontId="5" fillId="0" borderId="0" xfId="0" applyFont="1" applyAlignment="1">
      <alignment horizontal="center"/>
    </xf>
    <xf numFmtId="176" fontId="4" fillId="0" borderId="8" xfId="0" applyNumberFormat="1" applyFont="1" applyBorder="1">
      <alignment vertical="center"/>
    </xf>
    <xf numFmtId="0" fontId="4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1" xfId="0" applyFont="1" applyBorder="1">
      <alignment vertical="center"/>
    </xf>
    <xf numFmtId="0" fontId="4" fillId="0" borderId="13" xfId="0" applyFont="1" applyBorder="1">
      <alignment vertical="center"/>
    </xf>
    <xf numFmtId="0" fontId="4" fillId="0" borderId="18" xfId="0" applyFont="1" applyBorder="1">
      <alignment vertical="center"/>
    </xf>
    <xf numFmtId="0" fontId="4" fillId="0" borderId="22" xfId="0" applyFont="1" applyBorder="1">
      <alignment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41" fontId="5" fillId="0" borderId="1" xfId="1" applyFont="1" applyBorder="1" applyAlignment="1">
      <alignment horizontal="center" vertical="center"/>
    </xf>
    <xf numFmtId="41" fontId="5" fillId="0" borderId="1" xfId="1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177" fontId="0" fillId="0" borderId="1" xfId="0" applyNumberFormat="1" applyBorder="1" applyAlignment="1">
      <alignment horizontal="center" vertical="center"/>
    </xf>
    <xf numFmtId="178" fontId="4" fillId="0" borderId="14" xfId="1" applyNumberFormat="1" applyFont="1" applyBorder="1">
      <alignment vertical="center"/>
    </xf>
    <xf numFmtId="178" fontId="4" fillId="0" borderId="15" xfId="1" applyNumberFormat="1" applyFont="1" applyBorder="1">
      <alignment vertical="center"/>
    </xf>
    <xf numFmtId="178" fontId="4" fillId="0" borderId="16" xfId="1" applyNumberFormat="1" applyFont="1" applyBorder="1">
      <alignment vertical="center"/>
    </xf>
    <xf numFmtId="178" fontId="4" fillId="0" borderId="19" xfId="1" applyNumberFormat="1" applyFont="1" applyBorder="1">
      <alignment vertical="center"/>
    </xf>
    <xf numFmtId="178" fontId="4" fillId="0" borderId="1" xfId="1" applyNumberFormat="1" applyFont="1" applyBorder="1">
      <alignment vertical="center"/>
    </xf>
    <xf numFmtId="178" fontId="4" fillId="0" borderId="20" xfId="1" applyNumberFormat="1" applyFont="1" applyBorder="1">
      <alignment vertical="center"/>
    </xf>
    <xf numFmtId="178" fontId="4" fillId="0" borderId="23" xfId="1" applyNumberFormat="1" applyFont="1" applyBorder="1">
      <alignment vertical="center"/>
    </xf>
    <xf numFmtId="178" fontId="4" fillId="0" borderId="24" xfId="1" applyNumberFormat="1" applyFont="1" applyBorder="1">
      <alignment vertical="center"/>
    </xf>
    <xf numFmtId="178" fontId="4" fillId="0" borderId="25" xfId="1" applyNumberFormat="1" applyFont="1" applyBorder="1">
      <alignment vertical="center"/>
    </xf>
    <xf numFmtId="41" fontId="5" fillId="0" borderId="1" xfId="1" applyFont="1" applyFill="1" applyBorder="1" applyAlignment="1">
      <alignment horizontal="center"/>
    </xf>
    <xf numFmtId="41" fontId="4" fillId="0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 textRotation="255"/>
    </xf>
    <xf numFmtId="0" fontId="4" fillId="0" borderId="17" xfId="0" applyFont="1" applyBorder="1" applyAlignment="1">
      <alignment horizontal="center" vertical="center" textRotation="255"/>
    </xf>
    <xf numFmtId="0" fontId="4" fillId="0" borderId="21" xfId="0" applyFont="1" applyBorder="1" applyAlignment="1">
      <alignment horizontal="center" vertical="center" textRotation="255"/>
    </xf>
    <xf numFmtId="0" fontId="4" fillId="0" borderId="1" xfId="0" applyFont="1" applyFill="1" applyBorder="1" applyAlignment="1">
      <alignment horizontal="center"/>
    </xf>
  </cellXfs>
  <cellStyles count="3">
    <cellStyle name="쉼표 [0]" xfId="1" builtinId="6"/>
    <cellStyle name="통화 [0]" xfId="2" builtinId="7"/>
    <cellStyle name="표준" xfId="0" builtinId="0"/>
  </cellStyles>
  <dxfs count="1">
    <dxf>
      <font>
        <b/>
        <i/>
        <color rgb="FF0070C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궁서체" panose="02030609000101010101" pitchFamily="17" charset="-127"/>
                <a:ea typeface="궁서체" panose="02030609000101010101" pitchFamily="17" charset="-127"/>
                <a:cs typeface="+mn-cs"/>
              </a:defRPr>
            </a:pPr>
            <a:r>
              <a:rPr lang="ko-KR" altLang="en-US" b="1">
                <a:latin typeface="궁서체" panose="02030609000101010101" pitchFamily="17" charset="-127"/>
                <a:ea typeface="궁서체" panose="02030609000101010101" pitchFamily="17" charset="-127"/>
              </a:rPr>
              <a:t>분야별 학원수와 수강자수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궁서체" panose="02030609000101010101" pitchFamily="17" charset="-127"/>
              <a:ea typeface="궁서체" panose="02030609000101010101" pitchFamily="17" charset="-127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차트작업!$B$2</c:f>
              <c:strCache>
                <c:ptCount val="1"/>
                <c:pt idx="0">
                  <c:v>학원 수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차트작업!$A$3:$A$9</c:f>
              <c:strCache>
                <c:ptCount val="7"/>
                <c:pt idx="0">
                  <c:v>입시학원</c:v>
                </c:pt>
                <c:pt idx="1">
                  <c:v>어학원</c:v>
                </c:pt>
                <c:pt idx="2">
                  <c:v>음악</c:v>
                </c:pt>
                <c:pt idx="3">
                  <c:v>컴퓨터</c:v>
                </c:pt>
                <c:pt idx="4">
                  <c:v>요리</c:v>
                </c:pt>
                <c:pt idx="5">
                  <c:v>운동</c:v>
                </c:pt>
                <c:pt idx="6">
                  <c:v>미술</c:v>
                </c:pt>
              </c:strCache>
            </c:strRef>
          </c:cat>
          <c:val>
            <c:numRef>
              <c:f>차트작업!$B$3:$B$9</c:f>
              <c:numCache>
                <c:formatCode>_(* #,##0_);_(* \(#,##0\);_(* "-"_);_(@_)</c:formatCode>
                <c:ptCount val="7"/>
                <c:pt idx="0">
                  <c:v>4270</c:v>
                </c:pt>
                <c:pt idx="1">
                  <c:v>5500</c:v>
                </c:pt>
                <c:pt idx="2">
                  <c:v>1597</c:v>
                </c:pt>
                <c:pt idx="3">
                  <c:v>2984</c:v>
                </c:pt>
                <c:pt idx="4">
                  <c:v>670</c:v>
                </c:pt>
                <c:pt idx="5">
                  <c:v>3890</c:v>
                </c:pt>
                <c:pt idx="6">
                  <c:v>1340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80-4C93-A936-2AC61162FE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92301007"/>
        <c:axId val="292298927"/>
      </c:barChart>
      <c:lineChart>
        <c:grouping val="standard"/>
        <c:varyColors val="0"/>
        <c:ser>
          <c:idx val="1"/>
          <c:order val="1"/>
          <c:tx>
            <c:strRef>
              <c:f>차트작업!$C$2</c:f>
              <c:strCache>
                <c:ptCount val="1"/>
                <c:pt idx="0">
                  <c:v>수강자 수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dLbl>
              <c:idx val="5"/>
              <c:layout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B480-4C93-A936-2AC61162FEA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차트작업!$A$3:$A$9</c:f>
              <c:strCache>
                <c:ptCount val="7"/>
                <c:pt idx="0">
                  <c:v>입시학원</c:v>
                </c:pt>
                <c:pt idx="1">
                  <c:v>어학원</c:v>
                </c:pt>
                <c:pt idx="2">
                  <c:v>음악</c:v>
                </c:pt>
                <c:pt idx="3">
                  <c:v>컴퓨터</c:v>
                </c:pt>
                <c:pt idx="4">
                  <c:v>요리</c:v>
                </c:pt>
                <c:pt idx="5">
                  <c:v>운동</c:v>
                </c:pt>
                <c:pt idx="6">
                  <c:v>미술</c:v>
                </c:pt>
              </c:strCache>
            </c:strRef>
          </c:cat>
          <c:val>
            <c:numRef>
              <c:f>차트작업!$C$3:$C$9</c:f>
              <c:numCache>
                <c:formatCode>_(* #,##0_);_(* \(#,##0\);_(* "-"_);_(@_)</c:formatCode>
                <c:ptCount val="7"/>
                <c:pt idx="0">
                  <c:v>809000</c:v>
                </c:pt>
                <c:pt idx="1">
                  <c:v>1766000</c:v>
                </c:pt>
                <c:pt idx="2">
                  <c:v>526000</c:v>
                </c:pt>
                <c:pt idx="3">
                  <c:v>985000</c:v>
                </c:pt>
                <c:pt idx="4">
                  <c:v>51000</c:v>
                </c:pt>
                <c:pt idx="5">
                  <c:v>672000</c:v>
                </c:pt>
                <c:pt idx="6">
                  <c:v>489000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480-4C93-A936-2AC61162FE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412559"/>
        <c:axId val="603420463"/>
      </c:lineChart>
      <c:catAx>
        <c:axId val="2923010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2298927"/>
        <c:crosses val="autoZero"/>
        <c:auto val="1"/>
        <c:lblAlgn val="ctr"/>
        <c:lblOffset val="100"/>
        <c:noMultiLvlLbl val="0"/>
      </c:catAx>
      <c:valAx>
        <c:axId val="2922989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2301007"/>
        <c:crosses val="autoZero"/>
        <c:crossBetween val="between"/>
      </c:valAx>
      <c:valAx>
        <c:axId val="603420463"/>
        <c:scaling>
          <c:orientation val="minMax"/>
        </c:scaling>
        <c:delete val="0"/>
        <c:axPos val="r"/>
        <c:numFmt formatCode="_(* #,##0_);_(* \(#,##0\);_(* &quot;-&quot;_);_(@_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603412559"/>
        <c:crosses val="max"/>
        <c:crossBetween val="between"/>
      </c:valAx>
      <c:catAx>
        <c:axId val="603412559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03420463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</xdr:row>
      <xdr:rowOff>0</xdr:rowOff>
    </xdr:from>
    <xdr:to>
      <xdr:col>7</xdr:col>
      <xdr:colOff>0</xdr:colOff>
      <xdr:row>5</xdr:row>
      <xdr:rowOff>0</xdr:rowOff>
    </xdr:to>
    <xdr:sp macro="[0]!평균" textlink="">
      <xdr:nvSpPr>
        <xdr:cNvPr id="2" name="빗면 1"/>
        <xdr:cNvSpPr/>
      </xdr:nvSpPr>
      <xdr:spPr>
        <a:xfrm>
          <a:off x="4419600" y="647700"/>
          <a:ext cx="660400" cy="4318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평균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7</xdr:col>
      <xdr:colOff>0</xdr:colOff>
      <xdr:row>8</xdr:row>
      <xdr:rowOff>0</xdr:rowOff>
    </xdr:to>
    <xdr:sp macro="[0]!서식" textlink="">
      <xdr:nvSpPr>
        <xdr:cNvPr id="3" name="모서리가 둥근 직사각형 2"/>
        <xdr:cNvSpPr/>
      </xdr:nvSpPr>
      <xdr:spPr>
        <a:xfrm>
          <a:off x="4419600" y="1295400"/>
          <a:ext cx="660400" cy="431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서식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9</xdr:col>
      <xdr:colOff>0</xdr:colOff>
      <xdr:row>28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/>
  </sheetViews>
  <sheetFormatPr defaultRowHeight="17"/>
  <cols>
    <col min="2" max="2" width="28.83203125" customWidth="1"/>
    <col min="3" max="3" width="13" customWidth="1"/>
    <col min="5" max="5" width="11.25" bestFit="1" customWidth="1"/>
    <col min="6" max="6" width="21.6640625" bestFit="1" customWidth="1"/>
    <col min="7" max="7" width="19" bestFit="1" customWidth="1"/>
  </cols>
  <sheetData>
    <row r="1" spans="1:7">
      <c r="A1" t="s">
        <v>0</v>
      </c>
    </row>
    <row r="3" spans="1:7">
      <c r="A3" t="s">
        <v>207</v>
      </c>
      <c r="B3" t="s">
        <v>208</v>
      </c>
      <c r="C3" t="s">
        <v>209</v>
      </c>
      <c r="D3" t="s">
        <v>210</v>
      </c>
      <c r="E3" t="s">
        <v>211</v>
      </c>
      <c r="F3" t="s">
        <v>212</v>
      </c>
      <c r="G3" t="s">
        <v>213</v>
      </c>
    </row>
    <row r="4" spans="1:7">
      <c r="A4" t="s">
        <v>214</v>
      </c>
      <c r="B4" t="s">
        <v>215</v>
      </c>
      <c r="C4" t="s">
        <v>216</v>
      </c>
      <c r="D4">
        <v>8500</v>
      </c>
      <c r="E4" t="s">
        <v>217</v>
      </c>
      <c r="F4" t="s">
        <v>218</v>
      </c>
      <c r="G4" t="s">
        <v>219</v>
      </c>
    </row>
    <row r="5" spans="1:7">
      <c r="A5" t="s">
        <v>220</v>
      </c>
      <c r="B5" t="s">
        <v>221</v>
      </c>
      <c r="C5" t="s">
        <v>222</v>
      </c>
      <c r="D5">
        <v>9500</v>
      </c>
      <c r="E5" t="s">
        <v>223</v>
      </c>
      <c r="F5" t="s">
        <v>224</v>
      </c>
      <c r="G5" t="s">
        <v>225</v>
      </c>
    </row>
    <row r="6" spans="1:7">
      <c r="A6" t="s">
        <v>226</v>
      </c>
      <c r="B6" t="s">
        <v>227</v>
      </c>
      <c r="C6" t="s">
        <v>228</v>
      </c>
      <c r="D6">
        <v>9000</v>
      </c>
      <c r="E6" t="s">
        <v>229</v>
      </c>
      <c r="F6" t="s">
        <v>230</v>
      </c>
      <c r="G6" t="s">
        <v>231</v>
      </c>
    </row>
    <row r="7" spans="1:7">
      <c r="A7" t="s">
        <v>232</v>
      </c>
      <c r="B7" t="s">
        <v>233</v>
      </c>
      <c r="C7" t="s">
        <v>234</v>
      </c>
      <c r="D7">
        <v>10000</v>
      </c>
      <c r="E7" t="s">
        <v>235</v>
      </c>
      <c r="F7" t="s">
        <v>236</v>
      </c>
      <c r="G7" t="s">
        <v>237</v>
      </c>
    </row>
    <row r="8" spans="1:7">
      <c r="A8" t="s">
        <v>238</v>
      </c>
      <c r="B8" t="s">
        <v>239</v>
      </c>
      <c r="C8" t="s">
        <v>240</v>
      </c>
      <c r="D8">
        <v>9500</v>
      </c>
      <c r="E8" t="s">
        <v>229</v>
      </c>
      <c r="F8" t="s">
        <v>241</v>
      </c>
      <c r="G8" t="s">
        <v>242</v>
      </c>
    </row>
    <row r="9" spans="1:7">
      <c r="A9" t="s">
        <v>243</v>
      </c>
      <c r="B9" t="s">
        <v>244</v>
      </c>
      <c r="C9" t="s">
        <v>245</v>
      </c>
      <c r="D9">
        <v>10000</v>
      </c>
      <c r="E9" t="s">
        <v>229</v>
      </c>
      <c r="F9" t="s">
        <v>246</v>
      </c>
      <c r="G9" t="s">
        <v>247</v>
      </c>
    </row>
    <row r="10" spans="1:7">
      <c r="A10" t="s">
        <v>248</v>
      </c>
      <c r="B10" t="s">
        <v>249</v>
      </c>
      <c r="C10" t="s">
        <v>250</v>
      </c>
      <c r="D10">
        <v>9500</v>
      </c>
      <c r="E10" t="s">
        <v>217</v>
      </c>
      <c r="F10" t="s">
        <v>251</v>
      </c>
      <c r="G10" t="s">
        <v>252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0"/>
  <sheetViews>
    <sheetView workbookViewId="0">
      <selection sqref="A1:G1"/>
    </sheetView>
  </sheetViews>
  <sheetFormatPr defaultRowHeight="17"/>
  <cols>
    <col min="1" max="1" width="25" bestFit="1" customWidth="1"/>
    <col min="3" max="3" width="10.75" bestFit="1" customWidth="1"/>
  </cols>
  <sheetData>
    <row r="1" spans="1:7" ht="22">
      <c r="A1" s="65" t="s">
        <v>1</v>
      </c>
      <c r="B1" s="65"/>
      <c r="C1" s="65"/>
      <c r="D1" s="65"/>
      <c r="E1" s="65"/>
      <c r="F1" s="65"/>
      <c r="G1" s="65"/>
    </row>
    <row r="3" spans="1:7" ht="34">
      <c r="A3" s="46" t="s">
        <v>2</v>
      </c>
      <c r="B3" s="47" t="s">
        <v>3</v>
      </c>
      <c r="C3" s="47" t="s">
        <v>4</v>
      </c>
      <c r="D3" s="47" t="s">
        <v>5</v>
      </c>
      <c r="E3" s="47" t="s">
        <v>6</v>
      </c>
      <c r="F3" s="48" t="s">
        <v>7</v>
      </c>
      <c r="G3" s="48" t="s">
        <v>8</v>
      </c>
    </row>
    <row r="4" spans="1:7">
      <c r="A4" s="49" t="s">
        <v>9</v>
      </c>
      <c r="B4" s="49" t="s">
        <v>10</v>
      </c>
      <c r="C4" s="50">
        <v>38633</v>
      </c>
      <c r="D4" s="51">
        <v>5754</v>
      </c>
      <c r="E4" s="51">
        <v>10000</v>
      </c>
      <c r="F4" s="52">
        <v>80</v>
      </c>
      <c r="G4" s="49" t="s">
        <v>11</v>
      </c>
    </row>
    <row r="5" spans="1:7">
      <c r="A5" s="49" t="s">
        <v>12</v>
      </c>
      <c r="B5" s="49" t="s">
        <v>13</v>
      </c>
      <c r="C5" s="50">
        <v>39298</v>
      </c>
      <c r="D5" s="51">
        <v>3120</v>
      </c>
      <c r="E5" s="51">
        <v>0</v>
      </c>
      <c r="F5" s="52">
        <v>50.6</v>
      </c>
      <c r="G5" s="49" t="s">
        <v>14</v>
      </c>
    </row>
    <row r="6" spans="1:7">
      <c r="A6" s="49" t="s">
        <v>15</v>
      </c>
      <c r="B6" s="49" t="s">
        <v>16</v>
      </c>
      <c r="C6" s="50">
        <v>39064</v>
      </c>
      <c r="D6" s="51">
        <v>4515</v>
      </c>
      <c r="E6" s="51">
        <v>5000</v>
      </c>
      <c r="F6" s="52">
        <v>48.5</v>
      </c>
      <c r="G6" s="49" t="s">
        <v>17</v>
      </c>
    </row>
    <row r="7" spans="1:7">
      <c r="A7" s="49" t="s">
        <v>18</v>
      </c>
      <c r="B7" s="49" t="s">
        <v>19</v>
      </c>
      <c r="C7" s="50">
        <v>39556</v>
      </c>
      <c r="D7" s="51">
        <v>7349</v>
      </c>
      <c r="E7" s="51">
        <v>30000</v>
      </c>
      <c r="F7" s="52">
        <v>86.4</v>
      </c>
      <c r="G7" s="49" t="s">
        <v>20</v>
      </c>
    </row>
    <row r="8" spans="1:7">
      <c r="A8" s="49" t="s">
        <v>21</v>
      </c>
      <c r="B8" s="49" t="s">
        <v>22</v>
      </c>
      <c r="C8" s="50">
        <v>40094</v>
      </c>
      <c r="D8" s="51">
        <v>1250</v>
      </c>
      <c r="E8" s="51">
        <v>8000</v>
      </c>
      <c r="F8" s="52">
        <v>39.200000000000003</v>
      </c>
      <c r="G8" s="49" t="s">
        <v>23</v>
      </c>
    </row>
    <row r="9" spans="1:7">
      <c r="A9" s="49" t="s">
        <v>24</v>
      </c>
      <c r="B9" s="49" t="s">
        <v>25</v>
      </c>
      <c r="C9" s="50">
        <v>38142</v>
      </c>
      <c r="D9" s="51">
        <v>850</v>
      </c>
      <c r="E9" s="51">
        <v>10000</v>
      </c>
      <c r="F9" s="52">
        <v>77.2</v>
      </c>
      <c r="G9" s="49" t="s">
        <v>26</v>
      </c>
    </row>
    <row r="10" spans="1:7">
      <c r="A10" s="49" t="s">
        <v>27</v>
      </c>
      <c r="B10" s="49" t="s">
        <v>28</v>
      </c>
      <c r="C10" s="50">
        <v>40245</v>
      </c>
      <c r="D10" s="51">
        <v>697</v>
      </c>
      <c r="E10" s="51">
        <v>3000</v>
      </c>
      <c r="F10" s="52">
        <v>65.099999999999994</v>
      </c>
      <c r="G10" s="49" t="s">
        <v>29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3"/>
  <sheetViews>
    <sheetView workbookViewId="0"/>
  </sheetViews>
  <sheetFormatPr defaultRowHeight="17"/>
  <sheetData>
    <row r="2" spans="2:8">
      <c r="B2" s="1" t="s">
        <v>30</v>
      </c>
      <c r="C2" s="1"/>
      <c r="D2" s="1"/>
      <c r="E2" s="1"/>
      <c r="F2" s="1"/>
      <c r="G2" s="1"/>
      <c r="H2" s="1"/>
    </row>
    <row r="3" spans="2:8">
      <c r="B3" s="1"/>
      <c r="C3" s="1"/>
      <c r="D3" s="1"/>
      <c r="E3" s="1"/>
      <c r="F3" s="1"/>
      <c r="G3" s="1"/>
      <c r="H3" s="1"/>
    </row>
    <row r="4" spans="2:8">
      <c r="B4" s="2" t="s">
        <v>31</v>
      </c>
      <c r="C4" s="2" t="s">
        <v>32</v>
      </c>
      <c r="D4" s="2" t="s">
        <v>33</v>
      </c>
      <c r="E4" s="2" t="s">
        <v>34</v>
      </c>
      <c r="F4" s="2" t="s">
        <v>35</v>
      </c>
      <c r="G4" s="2" t="s">
        <v>36</v>
      </c>
      <c r="H4" s="2" t="s">
        <v>37</v>
      </c>
    </row>
    <row r="5" spans="2:8">
      <c r="B5" s="2" t="s">
        <v>38</v>
      </c>
      <c r="C5" s="2" t="s">
        <v>39</v>
      </c>
      <c r="D5" s="2" t="s">
        <v>40</v>
      </c>
      <c r="E5" s="2">
        <v>90</v>
      </c>
      <c r="F5" s="2">
        <v>85</v>
      </c>
      <c r="G5" s="2">
        <v>82</v>
      </c>
      <c r="H5" s="2">
        <f t="shared" ref="H5:H13" si="0">SUM(E5:G5)</f>
        <v>257</v>
      </c>
    </row>
    <row r="6" spans="2:8">
      <c r="B6" s="2" t="s">
        <v>41</v>
      </c>
      <c r="C6" s="2" t="s">
        <v>42</v>
      </c>
      <c r="D6" s="2" t="s">
        <v>43</v>
      </c>
      <c r="E6" s="2">
        <v>97</v>
      </c>
      <c r="F6" s="2">
        <v>89</v>
      </c>
      <c r="G6" s="2">
        <v>93</v>
      </c>
      <c r="H6" s="2">
        <f t="shared" si="0"/>
        <v>279</v>
      </c>
    </row>
    <row r="7" spans="2:8">
      <c r="B7" s="2" t="s">
        <v>44</v>
      </c>
      <c r="C7" s="2" t="s">
        <v>45</v>
      </c>
      <c r="D7" s="2" t="s">
        <v>46</v>
      </c>
      <c r="E7" s="2">
        <v>90</v>
      </c>
      <c r="F7" s="2">
        <v>77</v>
      </c>
      <c r="G7" s="2">
        <v>87</v>
      </c>
      <c r="H7" s="2">
        <f t="shared" si="0"/>
        <v>254</v>
      </c>
    </row>
    <row r="8" spans="2:8">
      <c r="B8" s="2" t="s">
        <v>47</v>
      </c>
      <c r="C8" s="2" t="s">
        <v>48</v>
      </c>
      <c r="D8" s="2" t="s">
        <v>40</v>
      </c>
      <c r="E8" s="2">
        <v>73</v>
      </c>
      <c r="F8" s="2">
        <v>64</v>
      </c>
      <c r="G8" s="2">
        <v>82</v>
      </c>
      <c r="H8" s="2">
        <f t="shared" si="0"/>
        <v>219</v>
      </c>
    </row>
    <row r="9" spans="2:8">
      <c r="B9" s="2" t="s">
        <v>49</v>
      </c>
      <c r="C9" s="2" t="s">
        <v>50</v>
      </c>
      <c r="D9" s="2" t="s">
        <v>46</v>
      </c>
      <c r="E9" s="2">
        <v>82</v>
      </c>
      <c r="F9" s="2">
        <v>91</v>
      </c>
      <c r="G9" s="2">
        <v>85</v>
      </c>
      <c r="H9" s="2">
        <f t="shared" si="0"/>
        <v>258</v>
      </c>
    </row>
    <row r="10" spans="2:8">
      <c r="B10" s="2" t="s">
        <v>51</v>
      </c>
      <c r="C10" s="2" t="s">
        <v>52</v>
      </c>
      <c r="D10" s="2" t="s">
        <v>40</v>
      </c>
      <c r="E10" s="2">
        <v>75</v>
      </c>
      <c r="F10" s="2">
        <v>86</v>
      </c>
      <c r="G10" s="2">
        <v>90</v>
      </c>
      <c r="H10" s="2">
        <f t="shared" si="0"/>
        <v>251</v>
      </c>
    </row>
    <row r="11" spans="2:8">
      <c r="B11" s="2" t="s">
        <v>53</v>
      </c>
      <c r="C11" s="2" t="s">
        <v>54</v>
      </c>
      <c r="D11" s="2" t="s">
        <v>43</v>
      </c>
      <c r="E11" s="2">
        <v>93</v>
      </c>
      <c r="F11" s="2">
        <v>85</v>
      </c>
      <c r="G11" s="2">
        <v>88</v>
      </c>
      <c r="H11" s="2">
        <f t="shared" si="0"/>
        <v>266</v>
      </c>
    </row>
    <row r="12" spans="2:8">
      <c r="B12" s="2" t="s">
        <v>55</v>
      </c>
      <c r="C12" s="2" t="s">
        <v>56</v>
      </c>
      <c r="D12" s="2" t="s">
        <v>46</v>
      </c>
      <c r="E12" s="2">
        <v>84</v>
      </c>
      <c r="F12" s="2">
        <v>74</v>
      </c>
      <c r="G12" s="2">
        <v>63</v>
      </c>
      <c r="H12" s="2">
        <f t="shared" si="0"/>
        <v>221</v>
      </c>
    </row>
    <row r="13" spans="2:8">
      <c r="B13" s="2" t="s">
        <v>57</v>
      </c>
      <c r="C13" s="2" t="s">
        <v>58</v>
      </c>
      <c r="D13" s="2" t="s">
        <v>43</v>
      </c>
      <c r="E13" s="2">
        <v>77</v>
      </c>
      <c r="F13" s="2">
        <v>90</v>
      </c>
      <c r="G13" s="2">
        <v>68</v>
      </c>
      <c r="H13" s="2">
        <f t="shared" si="0"/>
        <v>235</v>
      </c>
    </row>
  </sheetData>
  <phoneticPr fontId="1" type="noConversion"/>
  <conditionalFormatting sqref="B5:H13">
    <cfRule type="expression" dxfId="0" priority="1">
      <formula>OR($D5="경영학과",$H5&gt;=260)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workbookViewId="0"/>
  </sheetViews>
  <sheetFormatPr defaultRowHeight="17"/>
  <cols>
    <col min="1" max="1" width="3.58203125" customWidth="1"/>
    <col min="5" max="5" width="13.58203125" customWidth="1"/>
    <col min="6" max="6" width="11.33203125" customWidth="1"/>
    <col min="11" max="11" width="15.4140625" customWidth="1"/>
  </cols>
  <sheetData>
    <row r="1" spans="1:13">
      <c r="A1" s="3"/>
      <c r="B1" s="4" t="s">
        <v>59</v>
      </c>
      <c r="C1" s="5" t="s">
        <v>60</v>
      </c>
      <c r="D1" s="6"/>
      <c r="E1" s="6"/>
      <c r="F1" s="6"/>
      <c r="G1" s="3"/>
      <c r="H1" s="7" t="s">
        <v>61</v>
      </c>
      <c r="I1" s="8"/>
      <c r="J1" s="3"/>
      <c r="K1" s="3"/>
      <c r="L1" s="3"/>
      <c r="M1" s="3"/>
    </row>
    <row r="2" spans="1:13">
      <c r="A2" s="3"/>
      <c r="B2" s="9" t="s">
        <v>62</v>
      </c>
      <c r="C2" s="9" t="s">
        <v>63</v>
      </c>
      <c r="D2" s="9" t="s">
        <v>64</v>
      </c>
      <c r="E2" s="9" t="s">
        <v>65</v>
      </c>
      <c r="F2" s="17" t="s">
        <v>66</v>
      </c>
      <c r="G2" s="3"/>
      <c r="H2" s="10" t="s">
        <v>67</v>
      </c>
      <c r="I2" s="10" t="s">
        <v>68</v>
      </c>
      <c r="J2" s="10" t="s">
        <v>69</v>
      </c>
      <c r="K2" s="11"/>
      <c r="L2" s="3"/>
      <c r="M2" s="3"/>
    </row>
    <row r="3" spans="1:13">
      <c r="A3" s="3"/>
      <c r="B3" s="9" t="s">
        <v>70</v>
      </c>
      <c r="C3" s="12">
        <v>87</v>
      </c>
      <c r="D3" s="12">
        <v>65</v>
      </c>
      <c r="E3" s="12">
        <f>SUM(C3:D3)</f>
        <v>152</v>
      </c>
      <c r="F3" s="44" t="str">
        <f>CHOOSE(_xlfn.RANK.EQ(E3,$E$3:$E$10),"대상","금상","은상","동상","","","","")</f>
        <v>은상</v>
      </c>
      <c r="G3" s="3"/>
      <c r="H3" s="10" t="s">
        <v>71</v>
      </c>
      <c r="I3" s="10" t="s">
        <v>72</v>
      </c>
      <c r="J3" s="10">
        <v>95</v>
      </c>
      <c r="K3" s="11"/>
      <c r="L3" s="3"/>
      <c r="M3" s="3"/>
    </row>
    <row r="4" spans="1:13">
      <c r="A4" s="3"/>
      <c r="B4" s="9" t="s">
        <v>73</v>
      </c>
      <c r="C4" s="12">
        <v>64</v>
      </c>
      <c r="D4" s="12">
        <v>70</v>
      </c>
      <c r="E4" s="12">
        <f t="shared" ref="E4:E10" si="0">SUM(C4:D4)</f>
        <v>134</v>
      </c>
      <c r="F4" s="44" t="str">
        <f t="shared" ref="F4:F10" si="1">CHOOSE(_xlfn.RANK.EQ(E4,$E$3:$E$10),"대상","금상","은상","동상","","","","")</f>
        <v/>
      </c>
      <c r="G4" s="3"/>
      <c r="H4" s="10" t="s">
        <v>74</v>
      </c>
      <c r="I4" s="10" t="s">
        <v>75</v>
      </c>
      <c r="J4" s="10">
        <v>80</v>
      </c>
      <c r="K4" s="11"/>
      <c r="L4" s="3"/>
      <c r="M4" s="3"/>
    </row>
    <row r="5" spans="1:13">
      <c r="A5" s="3"/>
      <c r="B5" s="9" t="s">
        <v>76</v>
      </c>
      <c r="C5" s="12">
        <v>72</v>
      </c>
      <c r="D5" s="12">
        <v>60</v>
      </c>
      <c r="E5" s="12">
        <f t="shared" si="0"/>
        <v>132</v>
      </c>
      <c r="F5" s="44" t="str">
        <f t="shared" si="1"/>
        <v/>
      </c>
      <c r="G5" s="3"/>
      <c r="H5" s="10" t="s">
        <v>77</v>
      </c>
      <c r="I5" s="10" t="s">
        <v>78</v>
      </c>
      <c r="J5" s="10">
        <v>85</v>
      </c>
      <c r="K5" s="11"/>
      <c r="L5" s="3"/>
      <c r="M5" s="3"/>
    </row>
    <row r="6" spans="1:13">
      <c r="A6" s="3"/>
      <c r="B6" s="9" t="s">
        <v>79</v>
      </c>
      <c r="C6" s="12">
        <v>70</v>
      </c>
      <c r="D6" s="12">
        <v>66</v>
      </c>
      <c r="E6" s="12">
        <f t="shared" si="0"/>
        <v>136</v>
      </c>
      <c r="F6" s="44" t="str">
        <f t="shared" si="1"/>
        <v/>
      </c>
      <c r="G6" s="3"/>
      <c r="H6" s="10" t="s">
        <v>80</v>
      </c>
      <c r="I6" s="10" t="s">
        <v>81</v>
      </c>
      <c r="J6" s="10">
        <v>90</v>
      </c>
      <c r="K6" s="11"/>
      <c r="L6" s="3"/>
      <c r="M6" s="3"/>
    </row>
    <row r="7" spans="1:13">
      <c r="A7" s="3"/>
      <c r="B7" s="9" t="s">
        <v>82</v>
      </c>
      <c r="C7" s="12">
        <v>86</v>
      </c>
      <c r="D7" s="12">
        <v>83</v>
      </c>
      <c r="E7" s="12">
        <f t="shared" si="0"/>
        <v>169</v>
      </c>
      <c r="F7" s="44" t="str">
        <f t="shared" si="1"/>
        <v>대상</v>
      </c>
      <c r="G7" s="3"/>
      <c r="H7" s="10" t="s">
        <v>83</v>
      </c>
      <c r="I7" s="10" t="s">
        <v>72</v>
      </c>
      <c r="J7" s="10">
        <v>75</v>
      </c>
      <c r="K7" s="11"/>
      <c r="L7" s="3"/>
      <c r="M7" s="3"/>
    </row>
    <row r="8" spans="1:13">
      <c r="A8" s="3"/>
      <c r="B8" s="9" t="s">
        <v>84</v>
      </c>
      <c r="C8" s="12">
        <v>72</v>
      </c>
      <c r="D8" s="12">
        <v>78</v>
      </c>
      <c r="E8" s="12">
        <f t="shared" si="0"/>
        <v>150</v>
      </c>
      <c r="F8" s="44" t="str">
        <f t="shared" si="1"/>
        <v>동상</v>
      </c>
      <c r="G8" s="3"/>
      <c r="H8" s="10" t="s">
        <v>85</v>
      </c>
      <c r="I8" s="10" t="s">
        <v>86</v>
      </c>
      <c r="J8" s="10">
        <v>87</v>
      </c>
      <c r="K8" s="66" t="s">
        <v>87</v>
      </c>
      <c r="L8" s="66"/>
      <c r="M8" s="3"/>
    </row>
    <row r="9" spans="1:13">
      <c r="A9" s="3"/>
      <c r="B9" s="9" t="s">
        <v>88</v>
      </c>
      <c r="C9" s="12">
        <v>70</v>
      </c>
      <c r="D9" s="12">
        <v>88</v>
      </c>
      <c r="E9" s="12">
        <f t="shared" si="0"/>
        <v>158</v>
      </c>
      <c r="F9" s="44" t="str">
        <f t="shared" si="1"/>
        <v>금상</v>
      </c>
      <c r="G9" s="3"/>
      <c r="H9" s="10" t="s">
        <v>89</v>
      </c>
      <c r="I9" s="10" t="s">
        <v>90</v>
      </c>
      <c r="J9" s="10">
        <v>60</v>
      </c>
      <c r="K9" s="67">
        <f>AVERAGEIF(I3:I9,"서초",J3:J9)</f>
        <v>78.75</v>
      </c>
      <c r="L9" s="67"/>
      <c r="M9" s="3"/>
    </row>
    <row r="10" spans="1:13">
      <c r="A10" s="3"/>
      <c r="B10" s="9" t="s">
        <v>91</v>
      </c>
      <c r="C10" s="12">
        <v>68</v>
      </c>
      <c r="D10" s="12">
        <v>60</v>
      </c>
      <c r="E10" s="12">
        <f t="shared" si="0"/>
        <v>128</v>
      </c>
      <c r="F10" s="44" t="str">
        <f t="shared" si="1"/>
        <v/>
      </c>
      <c r="G10" s="3"/>
      <c r="H10" s="3"/>
      <c r="I10" s="3"/>
      <c r="J10" s="3"/>
      <c r="K10" s="3"/>
      <c r="L10" s="3"/>
      <c r="M10" s="3"/>
    </row>
    <row r="11" spans="1:13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>
      <c r="A12" s="3"/>
      <c r="B12" s="4" t="s">
        <v>92</v>
      </c>
      <c r="C12" s="5" t="s">
        <v>93</v>
      </c>
      <c r="D12" s="6"/>
      <c r="E12" s="6"/>
      <c r="F12" s="6"/>
      <c r="G12" s="3"/>
      <c r="H12" s="3"/>
      <c r="I12" s="3"/>
      <c r="J12" s="13" t="s">
        <v>94</v>
      </c>
      <c r="K12" s="8" t="s">
        <v>140</v>
      </c>
      <c r="L12" s="3"/>
      <c r="M12" s="3"/>
    </row>
    <row r="13" spans="1:13">
      <c r="A13" s="3"/>
      <c r="B13" s="9" t="s">
        <v>95</v>
      </c>
      <c r="C13" s="9" t="s">
        <v>96</v>
      </c>
      <c r="D13" s="9" t="s">
        <v>97</v>
      </c>
      <c r="E13" s="17" t="s">
        <v>98</v>
      </c>
      <c r="F13" s="3"/>
      <c r="G13" s="4" t="s">
        <v>99</v>
      </c>
      <c r="H13" s="5"/>
      <c r="I13" s="3"/>
      <c r="J13" s="9" t="s">
        <v>68</v>
      </c>
      <c r="K13" s="9" t="s">
        <v>100</v>
      </c>
      <c r="L13" s="9" t="s">
        <v>101</v>
      </c>
      <c r="M13" s="3"/>
    </row>
    <row r="14" spans="1:13">
      <c r="A14" s="3"/>
      <c r="B14" s="9" t="s">
        <v>102</v>
      </c>
      <c r="C14" s="9" t="s">
        <v>103</v>
      </c>
      <c r="D14" s="9">
        <v>68</v>
      </c>
      <c r="E14" s="45">
        <f>IFERROR(D14*VLOOKUP(C14,$G$15:$H$18,2,0),"판매량오류")</f>
        <v>1224000</v>
      </c>
      <c r="F14" s="3"/>
      <c r="G14" s="9" t="s">
        <v>96</v>
      </c>
      <c r="H14" s="9" t="s">
        <v>104</v>
      </c>
      <c r="I14" s="3"/>
      <c r="J14" s="10" t="s">
        <v>105</v>
      </c>
      <c r="K14" s="10" t="s">
        <v>106</v>
      </c>
      <c r="L14" s="10">
        <v>14</v>
      </c>
      <c r="M14" s="3"/>
    </row>
    <row r="15" spans="1:13">
      <c r="A15" s="3"/>
      <c r="B15" s="9" t="s">
        <v>107</v>
      </c>
      <c r="C15" s="9" t="s">
        <v>108</v>
      </c>
      <c r="D15" s="9" t="s">
        <v>109</v>
      </c>
      <c r="E15" s="45" t="str">
        <f t="shared" ref="E15:E20" si="2">IFERROR(D15*VLOOKUP(C15,$G$15:$H$18,2,0),"판매량오류")</f>
        <v>판매량오류</v>
      </c>
      <c r="F15" s="3"/>
      <c r="G15" s="9" t="s">
        <v>108</v>
      </c>
      <c r="H15" s="14">
        <v>15000</v>
      </c>
      <c r="I15" s="3"/>
      <c r="J15" s="10" t="s">
        <v>105</v>
      </c>
      <c r="K15" s="10" t="s">
        <v>110</v>
      </c>
      <c r="L15" s="10">
        <v>2</v>
      </c>
      <c r="M15" s="3"/>
    </row>
    <row r="16" spans="1:13">
      <c r="A16" s="3"/>
      <c r="B16" s="9" t="s">
        <v>111</v>
      </c>
      <c r="C16" s="9" t="s">
        <v>112</v>
      </c>
      <c r="D16" s="9">
        <v>70</v>
      </c>
      <c r="E16" s="45">
        <f t="shared" si="2"/>
        <v>1190000</v>
      </c>
      <c r="F16" s="3"/>
      <c r="G16" s="9" t="s">
        <v>113</v>
      </c>
      <c r="H16" s="14">
        <v>14000</v>
      </c>
      <c r="I16" s="3"/>
      <c r="J16" s="10" t="s">
        <v>114</v>
      </c>
      <c r="K16" s="10" t="s">
        <v>115</v>
      </c>
      <c r="L16" s="10">
        <v>3</v>
      </c>
      <c r="M16" s="3"/>
    </row>
    <row r="17" spans="1:13">
      <c r="A17" s="3"/>
      <c r="B17" s="9" t="s">
        <v>116</v>
      </c>
      <c r="C17" s="9" t="s">
        <v>103</v>
      </c>
      <c r="D17" s="9">
        <v>95</v>
      </c>
      <c r="E17" s="45">
        <f t="shared" si="2"/>
        <v>1710000</v>
      </c>
      <c r="F17" s="3"/>
      <c r="G17" s="9" t="s">
        <v>103</v>
      </c>
      <c r="H17" s="14">
        <v>18000</v>
      </c>
      <c r="I17" s="3"/>
      <c r="J17" s="10" t="s">
        <v>102</v>
      </c>
      <c r="K17" s="10" t="s">
        <v>117</v>
      </c>
      <c r="L17" s="10">
        <v>8</v>
      </c>
      <c r="M17" s="3"/>
    </row>
    <row r="18" spans="1:13">
      <c r="A18" s="3"/>
      <c r="B18" s="9" t="s">
        <v>118</v>
      </c>
      <c r="C18" s="9" t="s">
        <v>108</v>
      </c>
      <c r="D18" s="9" t="s">
        <v>119</v>
      </c>
      <c r="E18" s="45" t="str">
        <f t="shared" si="2"/>
        <v>판매량오류</v>
      </c>
      <c r="F18" s="3"/>
      <c r="G18" s="9" t="s">
        <v>112</v>
      </c>
      <c r="H18" s="14">
        <v>17000</v>
      </c>
      <c r="I18" s="3"/>
      <c r="J18" s="10" t="s">
        <v>105</v>
      </c>
      <c r="K18" s="10" t="s">
        <v>120</v>
      </c>
      <c r="L18" s="10">
        <v>5</v>
      </c>
      <c r="M18" s="3"/>
    </row>
    <row r="19" spans="1:13">
      <c r="A19" s="3"/>
      <c r="B19" s="9" t="s">
        <v>121</v>
      </c>
      <c r="C19" s="9" t="s">
        <v>113</v>
      </c>
      <c r="D19" s="9">
        <v>39</v>
      </c>
      <c r="E19" s="45">
        <f t="shared" si="2"/>
        <v>546000</v>
      </c>
      <c r="F19" s="3"/>
      <c r="G19" s="3"/>
      <c r="H19" s="3"/>
      <c r="I19" s="3"/>
      <c r="J19" s="10" t="s">
        <v>114</v>
      </c>
      <c r="K19" s="10" t="s">
        <v>122</v>
      </c>
      <c r="L19" s="10">
        <v>15</v>
      </c>
      <c r="M19" s="3"/>
    </row>
    <row r="20" spans="1:13">
      <c r="A20" s="3"/>
      <c r="B20" s="9" t="s">
        <v>123</v>
      </c>
      <c r="C20" s="9" t="s">
        <v>113</v>
      </c>
      <c r="D20" s="9">
        <v>50</v>
      </c>
      <c r="E20" s="45">
        <f t="shared" si="2"/>
        <v>700000</v>
      </c>
      <c r="F20" s="3"/>
      <c r="G20" s="3"/>
      <c r="H20" s="3"/>
      <c r="I20" s="3"/>
      <c r="J20" s="10" t="s">
        <v>102</v>
      </c>
      <c r="K20" s="10" t="s">
        <v>124</v>
      </c>
      <c r="L20" s="10">
        <v>6</v>
      </c>
      <c r="M20" s="3"/>
    </row>
    <row r="21" spans="1:13">
      <c r="A21" s="3"/>
      <c r="B21" s="6"/>
      <c r="C21" s="6"/>
      <c r="D21" s="6"/>
      <c r="E21" s="6"/>
      <c r="F21" s="6"/>
      <c r="G21" s="3"/>
      <c r="H21" s="3"/>
      <c r="I21" s="3"/>
      <c r="J21" s="10" t="s">
        <v>105</v>
      </c>
      <c r="K21" s="10" t="s">
        <v>125</v>
      </c>
      <c r="L21" s="10">
        <v>4</v>
      </c>
      <c r="M21" s="3"/>
    </row>
    <row r="22" spans="1:13">
      <c r="A22" s="3"/>
      <c r="B22" s="13" t="s">
        <v>126</v>
      </c>
      <c r="C22" s="8" t="s">
        <v>127</v>
      </c>
      <c r="D22" s="13"/>
      <c r="E22" s="13"/>
      <c r="F22" s="3"/>
      <c r="G22" s="3"/>
      <c r="H22" s="3"/>
      <c r="I22" s="3"/>
      <c r="J22" s="3"/>
      <c r="K22" s="3"/>
      <c r="L22" s="3"/>
      <c r="M22" s="3"/>
    </row>
    <row r="23" spans="1:13">
      <c r="A23" s="3"/>
      <c r="B23" s="15" t="s">
        <v>128</v>
      </c>
      <c r="C23" s="15" t="s">
        <v>129</v>
      </c>
      <c r="D23" s="15" t="s">
        <v>130</v>
      </c>
      <c r="E23" s="9" t="s">
        <v>131</v>
      </c>
      <c r="F23" s="18" t="s">
        <v>132</v>
      </c>
      <c r="G23" s="3"/>
      <c r="H23" s="3"/>
      <c r="I23" s="3"/>
      <c r="J23" s="68" t="s">
        <v>133</v>
      </c>
      <c r="K23" s="69"/>
      <c r="L23" s="70"/>
      <c r="M23" s="3"/>
    </row>
    <row r="24" spans="1:13">
      <c r="A24" s="3"/>
      <c r="B24" s="15" t="s">
        <v>134</v>
      </c>
      <c r="C24" s="15">
        <v>80</v>
      </c>
      <c r="D24" s="15">
        <v>60</v>
      </c>
      <c r="E24" s="16">
        <v>80</v>
      </c>
      <c r="F24" s="40" t="str">
        <f>IF(AND(E24&gt;=70,OR(C24&gt;=70,D24&gt;=70)),"합격","")</f>
        <v>합격</v>
      </c>
      <c r="G24" s="3"/>
      <c r="H24" s="3"/>
      <c r="I24" s="3"/>
      <c r="J24" s="67" t="str">
        <f>COUNTIFS(J14:J21,"상공",L14:L21,"&gt;=5")&amp;"명"</f>
        <v>2명</v>
      </c>
      <c r="K24" s="67"/>
      <c r="L24" s="67"/>
      <c r="M24" s="3"/>
    </row>
    <row r="25" spans="1:13">
      <c r="A25" s="3"/>
      <c r="B25" s="15" t="s">
        <v>135</v>
      </c>
      <c r="C25" s="15">
        <v>60</v>
      </c>
      <c r="D25" s="15">
        <v>50</v>
      </c>
      <c r="E25" s="16">
        <v>90</v>
      </c>
      <c r="F25" s="40" t="str">
        <f t="shared" ref="F25:F29" si="3">IF(AND(E25&gt;=70,OR(C25&gt;=70,D25&gt;=70)),"합격","")</f>
        <v/>
      </c>
      <c r="G25" s="3"/>
      <c r="H25" s="3"/>
      <c r="I25" s="3"/>
      <c r="J25" s="3"/>
      <c r="K25" s="3"/>
      <c r="L25" s="3"/>
      <c r="M25" s="3"/>
    </row>
    <row r="26" spans="1:13">
      <c r="A26" s="3"/>
      <c r="B26" s="15" t="s">
        <v>136</v>
      </c>
      <c r="C26" s="15">
        <v>60</v>
      </c>
      <c r="D26" s="15">
        <v>70</v>
      </c>
      <c r="E26" s="16">
        <v>70</v>
      </c>
      <c r="F26" s="40" t="str">
        <f t="shared" si="3"/>
        <v>합격</v>
      </c>
      <c r="G26" s="3"/>
      <c r="H26" s="3"/>
      <c r="I26" s="3"/>
      <c r="J26" s="3"/>
      <c r="K26" s="3"/>
      <c r="L26" s="3"/>
      <c r="M26" s="3"/>
    </row>
    <row r="27" spans="1:13">
      <c r="A27" s="3"/>
      <c r="B27" s="15" t="s">
        <v>137</v>
      </c>
      <c r="C27" s="15">
        <v>50</v>
      </c>
      <c r="D27" s="15">
        <v>60</v>
      </c>
      <c r="E27" s="16">
        <v>90</v>
      </c>
      <c r="F27" s="40" t="str">
        <f t="shared" si="3"/>
        <v/>
      </c>
      <c r="G27" s="3"/>
      <c r="H27" s="3"/>
      <c r="I27" s="3"/>
      <c r="J27" s="3"/>
      <c r="K27" s="3"/>
      <c r="L27" s="3"/>
      <c r="M27" s="3"/>
    </row>
    <row r="28" spans="1:13">
      <c r="A28" s="3"/>
      <c r="B28" s="15" t="s">
        <v>138</v>
      </c>
      <c r="C28" s="15">
        <v>40</v>
      </c>
      <c r="D28" s="15">
        <v>50</v>
      </c>
      <c r="E28" s="16">
        <v>80</v>
      </c>
      <c r="F28" s="40" t="str">
        <f t="shared" si="3"/>
        <v/>
      </c>
      <c r="G28" s="3"/>
      <c r="H28" s="3"/>
      <c r="I28" s="3"/>
      <c r="J28" s="3"/>
      <c r="K28" s="3"/>
      <c r="L28" s="3"/>
      <c r="M28" s="3"/>
    </row>
    <row r="29" spans="1:13">
      <c r="A29" s="3"/>
      <c r="B29" s="15" t="s">
        <v>139</v>
      </c>
      <c r="C29" s="15">
        <v>70</v>
      </c>
      <c r="D29" s="15">
        <v>60</v>
      </c>
      <c r="E29" s="16">
        <v>70</v>
      </c>
      <c r="F29" s="40" t="str">
        <f t="shared" si="3"/>
        <v>합격</v>
      </c>
      <c r="G29" s="3"/>
      <c r="H29" s="3"/>
      <c r="I29" s="3"/>
      <c r="J29" s="3"/>
      <c r="K29" s="3"/>
      <c r="L29" s="3"/>
      <c r="M29" s="3"/>
    </row>
    <row r="30" spans="1:13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1:13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</sheetData>
  <mergeCells count="4">
    <mergeCell ref="K8:L8"/>
    <mergeCell ref="K9:L9"/>
    <mergeCell ref="J23:L23"/>
    <mergeCell ref="J24:L2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workbookViewId="0"/>
  </sheetViews>
  <sheetFormatPr defaultRowHeight="17"/>
  <sheetData>
    <row r="1" spans="1:9">
      <c r="A1" s="1" t="s">
        <v>141</v>
      </c>
      <c r="B1" s="1" t="s">
        <v>142</v>
      </c>
      <c r="C1" s="1"/>
      <c r="D1" s="1"/>
      <c r="E1" s="1"/>
      <c r="F1" s="1"/>
      <c r="G1" s="1"/>
      <c r="H1" s="1"/>
      <c r="I1" s="1"/>
    </row>
    <row r="2" spans="1:9">
      <c r="A2" s="19" t="s">
        <v>143</v>
      </c>
      <c r="B2" s="19" t="s">
        <v>144</v>
      </c>
      <c r="C2" s="19" t="s">
        <v>145</v>
      </c>
      <c r="D2" s="19" t="s">
        <v>146</v>
      </c>
      <c r="E2" s="1"/>
      <c r="F2" s="1"/>
      <c r="G2" s="1"/>
      <c r="H2" s="1"/>
      <c r="I2" s="1"/>
    </row>
    <row r="3" spans="1:9">
      <c r="A3" s="19" t="s">
        <v>147</v>
      </c>
      <c r="B3" s="19">
        <v>1000</v>
      </c>
      <c r="C3" s="19">
        <v>800</v>
      </c>
      <c r="D3" s="19">
        <f t="shared" ref="D3:D8" si="0">B3-C3</f>
        <v>200</v>
      </c>
      <c r="E3" s="1"/>
      <c r="F3" s="1"/>
      <c r="G3" s="1"/>
      <c r="H3" s="1"/>
      <c r="I3" s="1"/>
    </row>
    <row r="4" spans="1:9">
      <c r="A4" s="19" t="s">
        <v>148</v>
      </c>
      <c r="B4" s="19">
        <v>1000</v>
      </c>
      <c r="C4" s="19">
        <v>740</v>
      </c>
      <c r="D4" s="19">
        <f t="shared" si="0"/>
        <v>260</v>
      </c>
      <c r="E4" s="1"/>
      <c r="F4" s="1"/>
      <c r="G4" s="1"/>
      <c r="H4" s="1"/>
      <c r="I4" s="1"/>
    </row>
    <row r="5" spans="1:9">
      <c r="A5" s="19" t="s">
        <v>149</v>
      </c>
      <c r="B5" s="19">
        <v>1000</v>
      </c>
      <c r="C5" s="19">
        <v>640</v>
      </c>
      <c r="D5" s="19">
        <f t="shared" si="0"/>
        <v>360</v>
      </c>
      <c r="E5" s="1"/>
      <c r="F5" s="1"/>
      <c r="G5" s="1"/>
      <c r="H5" s="1"/>
      <c r="I5" s="1"/>
    </row>
    <row r="6" spans="1:9">
      <c r="A6" s="19" t="s">
        <v>150</v>
      </c>
      <c r="B6" s="19">
        <v>1000</v>
      </c>
      <c r="C6" s="19">
        <v>950</v>
      </c>
      <c r="D6" s="19">
        <f t="shared" si="0"/>
        <v>50</v>
      </c>
      <c r="E6" s="1"/>
      <c r="F6" s="1"/>
      <c r="G6" s="1"/>
      <c r="H6" s="1"/>
      <c r="I6" s="1"/>
    </row>
    <row r="7" spans="1:9">
      <c r="A7" s="19" t="s">
        <v>151</v>
      </c>
      <c r="B7" s="19">
        <v>1000</v>
      </c>
      <c r="C7" s="19">
        <v>510</v>
      </c>
      <c r="D7" s="19">
        <f t="shared" si="0"/>
        <v>490</v>
      </c>
      <c r="E7" s="1"/>
      <c r="F7" s="1"/>
      <c r="G7" s="1"/>
      <c r="H7" s="1"/>
      <c r="I7" s="1"/>
    </row>
    <row r="8" spans="1:9">
      <c r="A8" s="20" t="s">
        <v>152</v>
      </c>
      <c r="B8" s="19">
        <v>1000</v>
      </c>
      <c r="C8" s="19">
        <v>790</v>
      </c>
      <c r="D8" s="19">
        <f t="shared" si="0"/>
        <v>210</v>
      </c>
      <c r="E8" s="1"/>
      <c r="F8" s="1"/>
      <c r="G8" s="1"/>
      <c r="H8" s="1"/>
      <c r="I8" s="1"/>
    </row>
    <row r="9" spans="1:9">
      <c r="A9" s="1"/>
      <c r="B9" s="1"/>
      <c r="C9" s="1"/>
      <c r="D9" s="1"/>
      <c r="E9" s="1"/>
      <c r="F9" s="1"/>
      <c r="G9" s="1"/>
      <c r="H9" s="1"/>
      <c r="I9" s="1"/>
    </row>
    <row r="10" spans="1:9">
      <c r="A10" s="1" t="s">
        <v>153</v>
      </c>
      <c r="B10" s="1" t="s">
        <v>154</v>
      </c>
      <c r="C10" s="1"/>
      <c r="D10" s="1"/>
      <c r="E10" s="1"/>
      <c r="F10" s="1" t="s">
        <v>155</v>
      </c>
      <c r="G10" s="1" t="s">
        <v>156</v>
      </c>
      <c r="H10" s="1"/>
      <c r="I10" s="1"/>
    </row>
    <row r="11" spans="1:9">
      <c r="A11" s="19" t="s">
        <v>143</v>
      </c>
      <c r="B11" s="19" t="s">
        <v>144</v>
      </c>
      <c r="C11" s="19" t="s">
        <v>157</v>
      </c>
      <c r="D11" s="19" t="s">
        <v>158</v>
      </c>
      <c r="E11" s="1"/>
      <c r="F11" s="19" t="s">
        <v>159</v>
      </c>
      <c r="G11" s="19" t="s">
        <v>160</v>
      </c>
      <c r="H11" s="19" t="s">
        <v>157</v>
      </c>
      <c r="I11" s="19" t="s">
        <v>158</v>
      </c>
    </row>
    <row r="12" spans="1:9">
      <c r="A12" s="20" t="s">
        <v>161</v>
      </c>
      <c r="B12" s="19">
        <v>1200</v>
      </c>
      <c r="C12" s="19">
        <v>950</v>
      </c>
      <c r="D12" s="19">
        <f t="shared" ref="D12:D17" si="1">B12-C12</f>
        <v>250</v>
      </c>
      <c r="E12" s="1"/>
      <c r="F12" s="19" t="s">
        <v>253</v>
      </c>
      <c r="G12" s="19">
        <v>4600</v>
      </c>
      <c r="H12" s="19">
        <v>2630</v>
      </c>
      <c r="I12" s="19">
        <v>1970</v>
      </c>
    </row>
    <row r="13" spans="1:9">
      <c r="A13" s="19" t="s">
        <v>162</v>
      </c>
      <c r="B13" s="19">
        <v>1200</v>
      </c>
      <c r="C13" s="19">
        <v>650</v>
      </c>
      <c r="D13" s="19">
        <f t="shared" si="1"/>
        <v>550</v>
      </c>
      <c r="E13" s="1"/>
      <c r="F13" s="19" t="s">
        <v>254</v>
      </c>
      <c r="G13" s="19">
        <v>7500</v>
      </c>
      <c r="H13" s="19">
        <v>3540</v>
      </c>
      <c r="I13" s="19">
        <v>3960</v>
      </c>
    </row>
    <row r="14" spans="1:9">
      <c r="A14" s="19" t="s">
        <v>148</v>
      </c>
      <c r="B14" s="19">
        <v>1500</v>
      </c>
      <c r="C14" s="19">
        <v>340</v>
      </c>
      <c r="D14" s="19">
        <f t="shared" si="1"/>
        <v>1160</v>
      </c>
      <c r="E14" s="1"/>
      <c r="F14" s="19" t="s">
        <v>255</v>
      </c>
      <c r="G14" s="19">
        <v>3700</v>
      </c>
      <c r="H14" s="19">
        <v>2860</v>
      </c>
      <c r="I14" s="19">
        <v>840</v>
      </c>
    </row>
    <row r="15" spans="1:9">
      <c r="A15" s="19" t="s">
        <v>151</v>
      </c>
      <c r="B15" s="19">
        <v>1500</v>
      </c>
      <c r="C15" s="19">
        <v>890</v>
      </c>
      <c r="D15" s="19">
        <f t="shared" si="1"/>
        <v>610</v>
      </c>
      <c r="E15" s="1"/>
      <c r="F15" s="19" t="s">
        <v>256</v>
      </c>
      <c r="G15" s="19">
        <v>1000</v>
      </c>
      <c r="H15" s="19">
        <v>200</v>
      </c>
      <c r="I15" s="19">
        <v>800</v>
      </c>
    </row>
    <row r="16" spans="1:9">
      <c r="A16" s="19" t="s">
        <v>163</v>
      </c>
      <c r="B16" s="19">
        <v>1500</v>
      </c>
      <c r="C16" s="19">
        <v>680</v>
      </c>
      <c r="D16" s="19">
        <f t="shared" si="1"/>
        <v>820</v>
      </c>
      <c r="E16" s="1"/>
      <c r="F16" s="1"/>
      <c r="G16" s="1"/>
      <c r="H16" s="1"/>
      <c r="I16" s="1"/>
    </row>
    <row r="17" spans="1:9">
      <c r="A17" s="20" t="s">
        <v>164</v>
      </c>
      <c r="B17" s="20">
        <v>500</v>
      </c>
      <c r="C17" s="20">
        <v>120</v>
      </c>
      <c r="D17" s="20">
        <f t="shared" si="1"/>
        <v>380</v>
      </c>
      <c r="E17" s="1"/>
      <c r="F17" s="1"/>
      <c r="G17" s="1"/>
      <c r="H17" s="1"/>
      <c r="I17" s="1"/>
    </row>
    <row r="18" spans="1:9">
      <c r="A18" s="1"/>
      <c r="B18" s="1"/>
      <c r="C18" s="1"/>
      <c r="D18" s="1"/>
      <c r="E18" s="1"/>
      <c r="F18" s="1"/>
      <c r="G18" s="1"/>
      <c r="H18" s="1"/>
      <c r="I18" s="1"/>
    </row>
    <row r="19" spans="1:9">
      <c r="A19" s="1" t="s">
        <v>165</v>
      </c>
      <c r="B19" s="1" t="s">
        <v>166</v>
      </c>
      <c r="C19" s="1"/>
      <c r="D19" s="1"/>
      <c r="E19" s="1"/>
      <c r="F19" s="1"/>
      <c r="G19" s="1"/>
      <c r="H19" s="1"/>
      <c r="I19" s="1"/>
    </row>
    <row r="20" spans="1:9">
      <c r="A20" s="19" t="s">
        <v>159</v>
      </c>
      <c r="B20" s="19" t="s">
        <v>160</v>
      </c>
      <c r="C20" s="19" t="s">
        <v>145</v>
      </c>
      <c r="D20" s="19" t="s">
        <v>146</v>
      </c>
      <c r="E20" s="1"/>
      <c r="F20" s="1"/>
      <c r="G20" s="1"/>
      <c r="H20" s="1"/>
      <c r="I20" s="1"/>
    </row>
    <row r="21" spans="1:9">
      <c r="A21" s="19" t="s">
        <v>167</v>
      </c>
      <c r="B21" s="19">
        <v>700</v>
      </c>
      <c r="C21" s="19">
        <v>340</v>
      </c>
      <c r="D21" s="19">
        <f t="shared" ref="D21:D26" si="2">B21-C21</f>
        <v>360</v>
      </c>
      <c r="E21" s="1"/>
      <c r="F21" s="1"/>
      <c r="G21" s="1"/>
      <c r="H21" s="1"/>
      <c r="I21" s="1"/>
    </row>
    <row r="22" spans="1:9">
      <c r="A22" s="19" t="s">
        <v>162</v>
      </c>
      <c r="B22" s="19">
        <v>700</v>
      </c>
      <c r="C22" s="19">
        <v>200</v>
      </c>
      <c r="D22" s="19">
        <f t="shared" si="2"/>
        <v>500</v>
      </c>
      <c r="E22" s="1"/>
      <c r="F22" s="1"/>
      <c r="G22" s="1"/>
      <c r="H22" s="1"/>
      <c r="I22" s="1"/>
    </row>
    <row r="23" spans="1:9">
      <c r="A23" s="19" t="s">
        <v>168</v>
      </c>
      <c r="B23" s="19">
        <v>500</v>
      </c>
      <c r="C23" s="19">
        <v>150</v>
      </c>
      <c r="D23" s="19">
        <f t="shared" si="2"/>
        <v>350</v>
      </c>
      <c r="E23" s="1"/>
      <c r="F23" s="1"/>
      <c r="G23" s="1"/>
      <c r="H23" s="1"/>
      <c r="I23" s="1"/>
    </row>
    <row r="24" spans="1:9">
      <c r="A24" s="19" t="s">
        <v>151</v>
      </c>
      <c r="B24" s="19">
        <v>500</v>
      </c>
      <c r="C24" s="19">
        <v>230</v>
      </c>
      <c r="D24" s="19">
        <f t="shared" si="2"/>
        <v>270</v>
      </c>
      <c r="E24" s="1"/>
      <c r="F24" s="1"/>
      <c r="G24" s="1"/>
      <c r="H24" s="1"/>
      <c r="I24" s="1"/>
    </row>
    <row r="25" spans="1:9">
      <c r="A25" s="20" t="s">
        <v>161</v>
      </c>
      <c r="B25" s="19">
        <v>500</v>
      </c>
      <c r="C25" s="19">
        <v>170</v>
      </c>
      <c r="D25" s="19">
        <f t="shared" si="2"/>
        <v>330</v>
      </c>
      <c r="E25" s="1"/>
      <c r="F25" s="1"/>
      <c r="G25" s="1"/>
      <c r="H25" s="1"/>
      <c r="I25" s="1"/>
    </row>
    <row r="26" spans="1:9">
      <c r="A26" s="20" t="s">
        <v>169</v>
      </c>
      <c r="B26" s="20">
        <v>500</v>
      </c>
      <c r="C26" s="20">
        <v>80</v>
      </c>
      <c r="D26" s="20">
        <f t="shared" si="2"/>
        <v>420</v>
      </c>
      <c r="E26" s="1"/>
      <c r="F26" s="1"/>
      <c r="G26" s="1"/>
      <c r="H26" s="1"/>
      <c r="I26" s="1"/>
    </row>
  </sheetData>
  <dataConsolidate topLabels="1">
    <dataRefs count="3">
      <dataRef ref="A2:D8" sheet="분석작업-1"/>
      <dataRef ref="A11:D17" sheet="분석작업-1"/>
      <dataRef ref="A20:D26" sheet="분석작업-1"/>
    </dataRefs>
  </dataConsolidate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workbookViewId="0"/>
  </sheetViews>
  <sheetFormatPr defaultRowHeight="17"/>
  <cols>
    <col min="1" max="1" width="2.58203125" customWidth="1"/>
    <col min="2" max="2" width="14.1640625" customWidth="1"/>
    <col min="3" max="3" width="10.08203125" customWidth="1"/>
    <col min="4" max="8" width="11.6640625" customWidth="1"/>
  </cols>
  <sheetData>
    <row r="1" spans="1:8">
      <c r="A1" s="21"/>
      <c r="B1" s="21"/>
      <c r="C1" s="21"/>
      <c r="D1" s="21"/>
      <c r="E1" s="21"/>
      <c r="F1" s="21"/>
      <c r="G1" s="21"/>
      <c r="H1" s="21"/>
    </row>
    <row r="2" spans="1:8">
      <c r="A2" s="21"/>
      <c r="B2" s="71" t="s">
        <v>170</v>
      </c>
      <c r="C2" s="71"/>
      <c r="D2" s="21"/>
      <c r="E2" s="21"/>
      <c r="F2" s="21"/>
      <c r="G2" s="21"/>
      <c r="H2" s="21"/>
    </row>
    <row r="3" spans="1:8">
      <c r="A3" s="21"/>
      <c r="B3" s="22" t="s">
        <v>171</v>
      </c>
      <c r="C3" s="23">
        <v>2500</v>
      </c>
      <c r="D3" s="21"/>
      <c r="E3" s="21"/>
      <c r="F3" s="21"/>
      <c r="G3" s="21"/>
      <c r="H3" s="21"/>
    </row>
    <row r="4" spans="1:8">
      <c r="A4" s="21"/>
      <c r="B4" s="22" t="s">
        <v>172</v>
      </c>
      <c r="C4" s="23">
        <v>3200</v>
      </c>
      <c r="D4" s="21"/>
      <c r="E4" s="21"/>
      <c r="F4" s="21"/>
      <c r="G4" s="21"/>
      <c r="H4" s="21"/>
    </row>
    <row r="5" spans="1:8">
      <c r="A5" s="21"/>
      <c r="B5" s="22" t="s">
        <v>173</v>
      </c>
      <c r="C5" s="23">
        <v>500</v>
      </c>
      <c r="D5" s="21"/>
      <c r="E5" s="21"/>
      <c r="F5" s="21"/>
      <c r="G5" s="21"/>
      <c r="H5" s="21"/>
    </row>
    <row r="6" spans="1:8">
      <c r="A6" s="21"/>
      <c r="B6" s="22" t="s">
        <v>174</v>
      </c>
      <c r="C6" s="23">
        <v>50</v>
      </c>
      <c r="D6" s="21"/>
      <c r="E6" s="21"/>
      <c r="F6" s="21"/>
      <c r="G6" s="21"/>
      <c r="H6" s="21"/>
    </row>
    <row r="7" spans="1:8">
      <c r="A7" s="21"/>
      <c r="B7" s="22" t="s">
        <v>175</v>
      </c>
      <c r="C7" s="24">
        <v>500</v>
      </c>
      <c r="D7" s="21"/>
      <c r="E7" s="21"/>
      <c r="F7" s="21"/>
      <c r="G7" s="21"/>
      <c r="H7" s="21"/>
    </row>
    <row r="8" spans="1:8">
      <c r="A8" s="21"/>
      <c r="B8" s="22" t="s">
        <v>176</v>
      </c>
      <c r="C8" s="25">
        <f>($C$4-$C$3)*$C$7-$C$5-$C$6</f>
        <v>349450</v>
      </c>
      <c r="D8" s="21"/>
      <c r="E8" s="21"/>
      <c r="F8" s="21"/>
      <c r="G8" s="21"/>
      <c r="H8" s="21"/>
    </row>
    <row r="9" spans="1:8">
      <c r="A9" s="21"/>
      <c r="B9" s="21"/>
      <c r="C9" s="21"/>
      <c r="D9" s="21"/>
      <c r="E9" s="21"/>
      <c r="F9" s="21"/>
      <c r="G9" s="21"/>
      <c r="H9" s="21"/>
    </row>
    <row r="10" spans="1:8">
      <c r="A10" s="21"/>
      <c r="B10" s="26"/>
      <c r="C10" s="27"/>
      <c r="D10" s="21"/>
      <c r="E10" s="21"/>
      <c r="F10" s="21"/>
      <c r="G10" s="21"/>
      <c r="H10" s="21"/>
    </row>
    <row r="11" spans="1:8">
      <c r="A11" s="21"/>
      <c r="B11" s="72" t="s">
        <v>177</v>
      </c>
      <c r="C11" s="73"/>
      <c r="D11" s="73"/>
      <c r="E11" s="73"/>
      <c r="F11" s="73"/>
      <c r="G11" s="73"/>
      <c r="H11" s="74"/>
    </row>
    <row r="12" spans="1:8" ht="17.5" thickBot="1">
      <c r="A12" s="21"/>
      <c r="B12" s="21"/>
      <c r="C12" s="28"/>
      <c r="D12" s="29"/>
      <c r="E12" s="29"/>
      <c r="F12" s="29"/>
      <c r="G12" s="29"/>
      <c r="H12" s="29"/>
    </row>
    <row r="13" spans="1:8" ht="17.5" thickBot="1">
      <c r="A13" s="21"/>
      <c r="B13" s="21"/>
      <c r="C13" s="21"/>
      <c r="D13" s="75" t="s">
        <v>178</v>
      </c>
      <c r="E13" s="76"/>
      <c r="F13" s="76"/>
      <c r="G13" s="76"/>
      <c r="H13" s="77"/>
    </row>
    <row r="14" spans="1:8" ht="17.5" thickBot="1">
      <c r="A14" s="21"/>
      <c r="B14" s="21"/>
      <c r="C14" s="30">
        <f>C8</f>
        <v>349450</v>
      </c>
      <c r="D14" s="31">
        <v>300</v>
      </c>
      <c r="E14" s="32">
        <v>400</v>
      </c>
      <c r="F14" s="32">
        <v>500</v>
      </c>
      <c r="G14" s="32">
        <v>600</v>
      </c>
      <c r="H14" s="33">
        <v>700</v>
      </c>
    </row>
    <row r="15" spans="1:8">
      <c r="A15" s="21"/>
      <c r="B15" s="78" t="s">
        <v>172</v>
      </c>
      <c r="C15" s="34">
        <v>2500</v>
      </c>
      <c r="D15" s="53">
        <f t="dataTable" ref="D15:H20" dt2D="1" dtr="1" r1="C7" r2="C4"/>
        <v>-550</v>
      </c>
      <c r="E15" s="54">
        <v>-550</v>
      </c>
      <c r="F15" s="54">
        <v>-550</v>
      </c>
      <c r="G15" s="54">
        <v>-550</v>
      </c>
      <c r="H15" s="55">
        <v>-550</v>
      </c>
    </row>
    <row r="16" spans="1:8">
      <c r="A16" s="21"/>
      <c r="B16" s="79"/>
      <c r="C16" s="35">
        <v>3000</v>
      </c>
      <c r="D16" s="56">
        <v>149450</v>
      </c>
      <c r="E16" s="57">
        <v>199450</v>
      </c>
      <c r="F16" s="57">
        <v>249450</v>
      </c>
      <c r="G16" s="57">
        <v>299450</v>
      </c>
      <c r="H16" s="58">
        <v>349450</v>
      </c>
    </row>
    <row r="17" spans="1:8">
      <c r="A17" s="21"/>
      <c r="B17" s="79"/>
      <c r="C17" s="35">
        <v>3500</v>
      </c>
      <c r="D17" s="56">
        <v>299450</v>
      </c>
      <c r="E17" s="57">
        <v>399450</v>
      </c>
      <c r="F17" s="57">
        <v>499450</v>
      </c>
      <c r="G17" s="57">
        <v>599450</v>
      </c>
      <c r="H17" s="58">
        <v>699450</v>
      </c>
    </row>
    <row r="18" spans="1:8">
      <c r="A18" s="21"/>
      <c r="B18" s="79"/>
      <c r="C18" s="35">
        <v>4000</v>
      </c>
      <c r="D18" s="56">
        <v>449450</v>
      </c>
      <c r="E18" s="57">
        <v>599450</v>
      </c>
      <c r="F18" s="57">
        <v>749450</v>
      </c>
      <c r="G18" s="57">
        <v>899450</v>
      </c>
      <c r="H18" s="58">
        <v>1049450</v>
      </c>
    </row>
    <row r="19" spans="1:8">
      <c r="A19" s="21"/>
      <c r="B19" s="79"/>
      <c r="C19" s="35">
        <v>4500</v>
      </c>
      <c r="D19" s="56">
        <v>599450</v>
      </c>
      <c r="E19" s="57">
        <v>799450</v>
      </c>
      <c r="F19" s="57">
        <v>999450</v>
      </c>
      <c r="G19" s="57">
        <v>1199450</v>
      </c>
      <c r="H19" s="58">
        <v>1399450</v>
      </c>
    </row>
    <row r="20" spans="1:8" ht="17.5" thickBot="1">
      <c r="A20" s="21"/>
      <c r="B20" s="80"/>
      <c r="C20" s="36">
        <v>5000</v>
      </c>
      <c r="D20" s="59">
        <v>749450</v>
      </c>
      <c r="E20" s="60">
        <v>999450</v>
      </c>
      <c r="F20" s="60">
        <v>1249450</v>
      </c>
      <c r="G20" s="60">
        <v>1499450</v>
      </c>
      <c r="H20" s="61">
        <v>1749450</v>
      </c>
    </row>
  </sheetData>
  <mergeCells count="4">
    <mergeCell ref="B2:C2"/>
    <mergeCell ref="B11:H11"/>
    <mergeCell ref="D13:H13"/>
    <mergeCell ref="B15:B20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/>
  </sheetViews>
  <sheetFormatPr defaultRowHeight="17"/>
  <cols>
    <col min="5" max="6" width="11.6640625" bestFit="1" customWidth="1"/>
  </cols>
  <sheetData>
    <row r="1" spans="1:6">
      <c r="A1" s="3" t="s">
        <v>179</v>
      </c>
      <c r="B1" s="3" t="s">
        <v>180</v>
      </c>
      <c r="C1" s="3"/>
      <c r="D1" s="3"/>
      <c r="E1" s="3"/>
      <c r="F1" s="3"/>
    </row>
    <row r="2" spans="1:6">
      <c r="A2" s="64" t="s">
        <v>181</v>
      </c>
      <c r="B2" s="64" t="s">
        <v>182</v>
      </c>
      <c r="C2" s="64" t="s">
        <v>183</v>
      </c>
      <c r="D2" s="64" t="s">
        <v>184</v>
      </c>
      <c r="E2" s="64" t="s">
        <v>185</v>
      </c>
      <c r="F2" s="64" t="s">
        <v>186</v>
      </c>
    </row>
    <row r="3" spans="1:6">
      <c r="A3" s="10" t="s">
        <v>187</v>
      </c>
      <c r="B3" s="10">
        <v>37000</v>
      </c>
      <c r="C3" s="10">
        <v>100</v>
      </c>
      <c r="D3" s="10">
        <v>0.03</v>
      </c>
      <c r="E3" s="62">
        <v>3700000</v>
      </c>
      <c r="F3" s="62">
        <v>4440000</v>
      </c>
    </row>
    <row r="4" spans="1:6">
      <c r="A4" s="10" t="s">
        <v>188</v>
      </c>
      <c r="B4" s="10">
        <v>4500</v>
      </c>
      <c r="C4" s="10">
        <v>1200</v>
      </c>
      <c r="D4" s="10">
        <v>0.02</v>
      </c>
      <c r="E4" s="62">
        <v>5400000</v>
      </c>
      <c r="F4" s="62">
        <v>6480000</v>
      </c>
    </row>
    <row r="5" spans="1:6">
      <c r="A5" s="10" t="s">
        <v>189</v>
      </c>
      <c r="B5" s="10">
        <v>6500</v>
      </c>
      <c r="C5" s="10">
        <v>2200</v>
      </c>
      <c r="D5" s="10">
        <v>0.05</v>
      </c>
      <c r="E5" s="62">
        <v>14300000</v>
      </c>
      <c r="F5" s="62">
        <v>17160000</v>
      </c>
    </row>
    <row r="6" spans="1:6">
      <c r="A6" s="10" t="s">
        <v>190</v>
      </c>
      <c r="B6" s="10">
        <v>32500</v>
      </c>
      <c r="C6" s="10">
        <v>450</v>
      </c>
      <c r="D6" s="10">
        <v>7.0000000000000007E-2</v>
      </c>
      <c r="E6" s="62">
        <v>14625000</v>
      </c>
      <c r="F6" s="62">
        <v>17550000</v>
      </c>
    </row>
    <row r="7" spans="1:6">
      <c r="A7" s="10" t="s">
        <v>191</v>
      </c>
      <c r="B7" s="10">
        <v>6600</v>
      </c>
      <c r="C7" s="10">
        <v>660</v>
      </c>
      <c r="D7" s="10">
        <v>0.05</v>
      </c>
      <c r="E7" s="62">
        <v>4356000</v>
      </c>
      <c r="F7" s="62">
        <v>5227200</v>
      </c>
    </row>
    <row r="8" spans="1:6">
      <c r="A8" s="10" t="s">
        <v>192</v>
      </c>
      <c r="B8" s="10">
        <v>78000</v>
      </c>
      <c r="C8" s="10">
        <v>89</v>
      </c>
      <c r="D8" s="10">
        <v>0.05</v>
      </c>
      <c r="E8" s="62">
        <v>6942000</v>
      </c>
      <c r="F8" s="62">
        <v>8330400</v>
      </c>
    </row>
    <row r="9" spans="1:6">
      <c r="A9" s="81" t="s">
        <v>193</v>
      </c>
      <c r="B9" s="81"/>
      <c r="C9" s="81"/>
      <c r="D9" s="81"/>
      <c r="E9" s="63">
        <f>AVERAGE(E3:E8)</f>
        <v>8220500</v>
      </c>
      <c r="F9" s="63">
        <f>AVERAGE(F3:F8)</f>
        <v>9864600</v>
      </c>
    </row>
  </sheetData>
  <mergeCells count="1">
    <mergeCell ref="A9:D9"/>
  </mergeCells>
  <phoneticPr fontId="1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/>
  </sheetViews>
  <sheetFormatPr defaultRowHeight="17"/>
  <cols>
    <col min="1" max="1" width="12.75" customWidth="1"/>
    <col min="2" max="2" width="10.75" customWidth="1"/>
    <col min="3" max="3" width="12.33203125" customWidth="1"/>
    <col min="4" max="4" width="11.08203125" customWidth="1"/>
  </cols>
  <sheetData>
    <row r="1" spans="1:4">
      <c r="A1" s="37" t="s">
        <v>194</v>
      </c>
      <c r="B1" s="38"/>
      <c r="C1" s="39"/>
      <c r="D1" s="39" t="s">
        <v>195</v>
      </c>
    </row>
    <row r="2" spans="1:4">
      <c r="A2" s="15" t="s">
        <v>196</v>
      </c>
      <c r="B2" s="40" t="s">
        <v>197</v>
      </c>
      <c r="C2" s="40" t="s">
        <v>198</v>
      </c>
      <c r="D2" s="40" t="s">
        <v>199</v>
      </c>
    </row>
    <row r="3" spans="1:4">
      <c r="A3" s="41" t="s">
        <v>200</v>
      </c>
      <c r="B3" s="42">
        <v>4270</v>
      </c>
      <c r="C3" s="42">
        <v>809000</v>
      </c>
      <c r="D3" s="42">
        <v>31800</v>
      </c>
    </row>
    <row r="4" spans="1:4">
      <c r="A4" s="41" t="s">
        <v>201</v>
      </c>
      <c r="B4" s="42">
        <v>5500</v>
      </c>
      <c r="C4" s="42">
        <v>1766000</v>
      </c>
      <c r="D4" s="42">
        <v>49900</v>
      </c>
    </row>
    <row r="5" spans="1:4">
      <c r="A5" s="41" t="s">
        <v>202</v>
      </c>
      <c r="B5" s="42">
        <v>1597</v>
      </c>
      <c r="C5" s="42">
        <v>526000</v>
      </c>
      <c r="D5" s="42">
        <v>4100</v>
      </c>
    </row>
    <row r="6" spans="1:4">
      <c r="A6" s="41" t="s">
        <v>203</v>
      </c>
      <c r="B6" s="42">
        <v>2984</v>
      </c>
      <c r="C6" s="42">
        <v>985000</v>
      </c>
      <c r="D6" s="42">
        <v>6200</v>
      </c>
    </row>
    <row r="7" spans="1:4">
      <c r="A7" s="41" t="s">
        <v>204</v>
      </c>
      <c r="B7" s="42">
        <v>670</v>
      </c>
      <c r="C7" s="42">
        <v>51000</v>
      </c>
      <c r="D7" s="42">
        <v>1500</v>
      </c>
    </row>
    <row r="8" spans="1:4">
      <c r="A8" s="41" t="s">
        <v>205</v>
      </c>
      <c r="B8" s="42">
        <v>3890</v>
      </c>
      <c r="C8" s="42">
        <v>672000</v>
      </c>
      <c r="D8" s="42">
        <v>26900</v>
      </c>
    </row>
    <row r="9" spans="1:4">
      <c r="A9" s="41" t="s">
        <v>206</v>
      </c>
      <c r="B9" s="43">
        <v>1340</v>
      </c>
      <c r="C9" s="43">
        <v>489000</v>
      </c>
      <c r="D9" s="43">
        <v>5600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2020-04-06T00:11:56Z</dcterms:created>
  <dcterms:modified xsi:type="dcterms:W3CDTF">2020-08-02T10:10:42Z</dcterms:modified>
</cp:coreProperties>
</file>