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"/>
    </mc:Choice>
  </mc:AlternateContent>
  <bookViews>
    <workbookView xWindow="0" yWindow="0" windowWidth="25600" windowHeight="12170" tabRatio="786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성" sheetId="7" r:id="rId7"/>
    <sheet name="차트작성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8" l="1"/>
  <c r="G8" i="8"/>
  <c r="G7" i="8"/>
  <c r="G6" i="8"/>
  <c r="G5" i="8"/>
  <c r="G4" i="8"/>
  <c r="D13" i="7"/>
  <c r="D12" i="7"/>
  <c r="D11" i="7"/>
  <c r="D10" i="7"/>
  <c r="D9" i="7"/>
  <c r="D8" i="7"/>
  <c r="D7" i="7"/>
  <c r="D6" i="7"/>
  <c r="D5" i="7"/>
  <c r="D4" i="7"/>
  <c r="F9" i="6"/>
  <c r="D5" i="6"/>
  <c r="C5" i="6"/>
  <c r="C6" i="6" s="1"/>
  <c r="D4" i="6"/>
  <c r="E4" i="6" s="1"/>
  <c r="C6" i="5"/>
  <c r="G4" i="6" l="1"/>
  <c r="D6" i="6"/>
  <c r="E6" i="6" s="1"/>
  <c r="G6" i="6" s="1"/>
  <c r="C7" i="6"/>
  <c r="E5" i="6"/>
  <c r="G5" i="6" s="1"/>
  <c r="H6" i="6" l="1"/>
  <c r="I6" i="6" s="1"/>
  <c r="H5" i="6"/>
  <c r="I5" i="6" s="1"/>
  <c r="D7" i="6"/>
  <c r="E7" i="6" s="1"/>
  <c r="C8" i="6"/>
  <c r="I4" i="6"/>
  <c r="H4" i="6"/>
  <c r="G7" i="6" l="1"/>
  <c r="D8" i="6"/>
  <c r="D9" i="6" s="1"/>
  <c r="C9" i="6"/>
  <c r="E8" i="6" l="1"/>
  <c r="H7" i="6"/>
  <c r="G8" i="6" l="1"/>
  <c r="E9" i="6"/>
  <c r="I7" i="6"/>
  <c r="H8" i="6" l="1"/>
  <c r="H9" i="6" s="1"/>
  <c r="I8" i="6"/>
  <c r="I9" i="6" s="1"/>
  <c r="G9" i="6"/>
</calcChain>
</file>

<file path=xl/sharedStrings.xml><?xml version="1.0" encoding="utf-8"?>
<sst xmlns="http://schemas.openxmlformats.org/spreadsheetml/2006/main" count="183" uniqueCount="163">
  <si>
    <t>금요 문화마당 음악회 안내</t>
    <phoneticPr fontId="4" type="noConversion"/>
  </si>
  <si>
    <t>영업소별 모닝 재고현황</t>
    <phoneticPr fontId="4" type="noConversion"/>
  </si>
  <si>
    <t>영업소코드</t>
    <phoneticPr fontId="4" type="noConversion"/>
  </si>
  <si>
    <t>영업소명</t>
    <phoneticPr fontId="4" type="noConversion"/>
  </si>
  <si>
    <t>입고량</t>
    <phoneticPr fontId="4" type="noConversion"/>
  </si>
  <si>
    <t>판매량</t>
    <phoneticPr fontId="4" type="noConversion"/>
  </si>
  <si>
    <t>재고량</t>
    <phoneticPr fontId="4" type="noConversion"/>
  </si>
  <si>
    <t>재고율</t>
    <phoneticPr fontId="4" type="noConversion"/>
  </si>
  <si>
    <t>SE-001</t>
    <phoneticPr fontId="4" type="noConversion"/>
  </si>
  <si>
    <t>서울</t>
    <phoneticPr fontId="4" type="noConversion"/>
  </si>
  <si>
    <t>BU-002</t>
    <phoneticPr fontId="4" type="noConversion"/>
  </si>
  <si>
    <t>부산</t>
    <phoneticPr fontId="4" type="noConversion"/>
  </si>
  <si>
    <t>DA-003</t>
    <phoneticPr fontId="4" type="noConversion"/>
  </si>
  <si>
    <t>대구</t>
    <phoneticPr fontId="4" type="noConversion"/>
  </si>
  <si>
    <t>GW-004</t>
    <phoneticPr fontId="4" type="noConversion"/>
  </si>
  <si>
    <t>광주</t>
    <phoneticPr fontId="4" type="noConversion"/>
  </si>
  <si>
    <t>TA-005</t>
    <phoneticPr fontId="4" type="noConversion"/>
  </si>
  <si>
    <t>대전</t>
    <phoneticPr fontId="4" type="noConversion"/>
  </si>
  <si>
    <t>SE-001</t>
    <phoneticPr fontId="4" type="noConversion"/>
  </si>
  <si>
    <t>서울</t>
    <phoneticPr fontId="4" type="noConversion"/>
  </si>
  <si>
    <t>BU-002</t>
    <phoneticPr fontId="4" type="noConversion"/>
  </si>
  <si>
    <t>부산</t>
    <phoneticPr fontId="4" type="noConversion"/>
  </si>
  <si>
    <t>GW-004</t>
    <phoneticPr fontId="4" type="noConversion"/>
  </si>
  <si>
    <t>SE-001</t>
    <phoneticPr fontId="4" type="noConversion"/>
  </si>
  <si>
    <t>고객분류</t>
    <phoneticPr fontId="4" type="noConversion"/>
  </si>
  <si>
    <t xml:space="preserve">[표1] 피아토 콩쿨대회 </t>
    <phoneticPr fontId="4" type="noConversion"/>
  </si>
  <si>
    <t>[표2] 결제방법별 입금현황</t>
    <phoneticPr fontId="4" type="noConversion"/>
  </si>
  <si>
    <t>참가자</t>
    <phoneticPr fontId="4" type="noConversion"/>
  </si>
  <si>
    <t>총점</t>
    <phoneticPr fontId="4" type="noConversion"/>
  </si>
  <si>
    <t>수상명</t>
    <phoneticPr fontId="4" type="noConversion"/>
  </si>
  <si>
    <t>결제방법</t>
    <phoneticPr fontId="4" type="noConversion"/>
  </si>
  <si>
    <t>거래처</t>
    <phoneticPr fontId="4" type="noConversion"/>
  </si>
  <si>
    <t>입금액</t>
    <phoneticPr fontId="4" type="noConversion"/>
  </si>
  <si>
    <t>평균판매액</t>
    <phoneticPr fontId="4" type="noConversion"/>
  </si>
  <si>
    <t>김유진</t>
  </si>
  <si>
    <t>어음</t>
    <phoneticPr fontId="4" type="noConversion"/>
  </si>
  <si>
    <t>해터상사</t>
    <phoneticPr fontId="4" type="noConversion"/>
  </si>
  <si>
    <t>최광휴</t>
  </si>
  <si>
    <t>현금</t>
    <phoneticPr fontId="4" type="noConversion"/>
  </si>
  <si>
    <t>영상정밀</t>
    <phoneticPr fontId="4" type="noConversion"/>
  </si>
  <si>
    <t>권혁수</t>
  </si>
  <si>
    <t>무선inc</t>
    <phoneticPr fontId="4" type="noConversion"/>
  </si>
  <si>
    <t>박성하</t>
  </si>
  <si>
    <t>카드</t>
    <phoneticPr fontId="4" type="noConversion"/>
  </si>
  <si>
    <t>원사상사</t>
    <phoneticPr fontId="4" type="noConversion"/>
  </si>
  <si>
    <t>김민창</t>
  </si>
  <si>
    <t>현금</t>
    <phoneticPr fontId="4" type="noConversion"/>
  </si>
  <si>
    <t>천호기계</t>
    <phoneticPr fontId="4" type="noConversion"/>
  </si>
  <si>
    <t>장용준</t>
  </si>
  <si>
    <t>해성섬유</t>
    <phoneticPr fontId="4" type="noConversion"/>
  </si>
  <si>
    <t>손재우</t>
  </si>
  <si>
    <t>한마음상사</t>
    <phoneticPr fontId="4" type="noConversion"/>
  </si>
  <si>
    <t>김재수</t>
    <phoneticPr fontId="4" type="noConversion"/>
  </si>
  <si>
    <t>어음</t>
    <phoneticPr fontId="4" type="noConversion"/>
  </si>
  <si>
    <t>정도정밀</t>
    <phoneticPr fontId="4" type="noConversion"/>
  </si>
  <si>
    <t>성준기</t>
    <phoneticPr fontId="4" type="noConversion"/>
  </si>
  <si>
    <t>한남잡화</t>
    <phoneticPr fontId="4" type="noConversion"/>
  </si>
  <si>
    <t>[표3] 신입사원 지원현황</t>
    <phoneticPr fontId="4" type="noConversion"/>
  </si>
  <si>
    <t>[표4] 대학 성적 평가</t>
    <phoneticPr fontId="4" type="noConversion"/>
  </si>
  <si>
    <t>성명</t>
    <phoneticPr fontId="4" type="noConversion"/>
  </si>
  <si>
    <t>군대</t>
    <phoneticPr fontId="4" type="noConversion"/>
  </si>
  <si>
    <t>전산</t>
    <phoneticPr fontId="4" type="noConversion"/>
  </si>
  <si>
    <t>판정</t>
    <phoneticPr fontId="4" type="noConversion"/>
  </si>
  <si>
    <t>전공과목</t>
    <phoneticPr fontId="4" type="noConversion"/>
  </si>
  <si>
    <t>교양과목</t>
    <phoneticPr fontId="4" type="noConversion"/>
  </si>
  <si>
    <t>평가</t>
    <phoneticPr fontId="4" type="noConversion"/>
  </si>
  <si>
    <t>박시영</t>
    <phoneticPr fontId="4" type="noConversion"/>
  </si>
  <si>
    <t>필</t>
    <phoneticPr fontId="4" type="noConversion"/>
  </si>
  <si>
    <t>한은숙</t>
  </si>
  <si>
    <t>김명운</t>
    <phoneticPr fontId="4" type="noConversion"/>
  </si>
  <si>
    <t>미필</t>
    <phoneticPr fontId="4" type="noConversion"/>
  </si>
  <si>
    <t>권민정</t>
  </si>
  <si>
    <t>서태영</t>
    <phoneticPr fontId="4" type="noConversion"/>
  </si>
  <si>
    <t>오경희</t>
  </si>
  <si>
    <t>강수연</t>
    <phoneticPr fontId="4" type="noConversion"/>
  </si>
  <si>
    <t>김지연</t>
  </si>
  <si>
    <t>정미정</t>
    <phoneticPr fontId="4" type="noConversion"/>
  </si>
  <si>
    <t>정원옥</t>
  </si>
  <si>
    <t>김보윤</t>
    <phoneticPr fontId="4" type="noConversion"/>
  </si>
  <si>
    <t>문정숙</t>
  </si>
  <si>
    <t>최정아</t>
    <phoneticPr fontId="4" type="noConversion"/>
  </si>
  <si>
    <t>필</t>
    <phoneticPr fontId="4" type="noConversion"/>
  </si>
  <si>
    <t>이희정</t>
  </si>
  <si>
    <t>강희승</t>
    <phoneticPr fontId="4" type="noConversion"/>
  </si>
  <si>
    <t>미필</t>
    <phoneticPr fontId="4" type="noConversion"/>
  </si>
  <si>
    <t>기준표</t>
    <phoneticPr fontId="4" type="noConversion"/>
  </si>
  <si>
    <t>[표5] 연수일정</t>
    <phoneticPr fontId="4" type="noConversion"/>
  </si>
  <si>
    <t>평균점수</t>
    <phoneticPr fontId="4" type="noConversion"/>
  </si>
  <si>
    <t>지역</t>
    <phoneticPr fontId="4" type="noConversion"/>
  </si>
  <si>
    <t>날짜</t>
    <phoneticPr fontId="4" type="noConversion"/>
  </si>
  <si>
    <t>구분</t>
    <phoneticPr fontId="4" type="noConversion"/>
  </si>
  <si>
    <t>장학금</t>
    <phoneticPr fontId="4" type="noConversion"/>
  </si>
  <si>
    <t>서울</t>
    <phoneticPr fontId="4" type="noConversion"/>
  </si>
  <si>
    <t>D</t>
    <phoneticPr fontId="4" type="noConversion"/>
  </si>
  <si>
    <t>C</t>
    <phoneticPr fontId="4" type="noConversion"/>
  </si>
  <si>
    <t>B</t>
    <phoneticPr fontId="4" type="noConversion"/>
  </si>
  <si>
    <t>A</t>
    <phoneticPr fontId="4" type="noConversion"/>
  </si>
  <si>
    <t>경기</t>
    <phoneticPr fontId="4" type="noConversion"/>
  </si>
  <si>
    <t>광주</t>
    <phoneticPr fontId="4" type="noConversion"/>
  </si>
  <si>
    <t>대전</t>
    <phoneticPr fontId="4" type="noConversion"/>
  </si>
  <si>
    <t>대구</t>
    <phoneticPr fontId="4" type="noConversion"/>
  </si>
  <si>
    <t>강릉</t>
    <phoneticPr fontId="4" type="noConversion"/>
  </si>
  <si>
    <t>단양</t>
    <phoneticPr fontId="4" type="noConversion"/>
  </si>
  <si>
    <t>차용분석</t>
    <phoneticPr fontId="4" type="noConversion"/>
  </si>
  <si>
    <t>차용금액</t>
    <phoneticPr fontId="4" type="noConversion"/>
  </si>
  <si>
    <t>연이율</t>
    <phoneticPr fontId="4" type="noConversion"/>
  </si>
  <si>
    <t>기간(년)</t>
    <phoneticPr fontId="4" type="noConversion"/>
  </si>
  <si>
    <t>월납입액</t>
    <phoneticPr fontId="4" type="noConversion"/>
  </si>
  <si>
    <t>차용금액</t>
    <phoneticPr fontId="4" type="noConversion"/>
  </si>
  <si>
    <t>연
이
율</t>
    <phoneticPr fontId="4" type="noConversion"/>
  </si>
  <si>
    <t>손익계산서</t>
    <phoneticPr fontId="4" type="noConversion"/>
  </si>
  <si>
    <t>년도</t>
    <phoneticPr fontId="4" type="noConversion"/>
  </si>
  <si>
    <t>매출액</t>
    <phoneticPr fontId="4" type="noConversion"/>
  </si>
  <si>
    <t>매출원가</t>
    <phoneticPr fontId="4" type="noConversion"/>
  </si>
  <si>
    <t>매출총이익</t>
    <phoneticPr fontId="4" type="noConversion"/>
  </si>
  <si>
    <t>관리비</t>
    <phoneticPr fontId="4" type="noConversion"/>
  </si>
  <si>
    <t>영업이익</t>
    <phoneticPr fontId="4" type="noConversion"/>
  </si>
  <si>
    <t>법인세</t>
    <phoneticPr fontId="4" type="noConversion"/>
  </si>
  <si>
    <t>순이익</t>
    <phoneticPr fontId="4" type="noConversion"/>
  </si>
  <si>
    <t>평균</t>
    <phoneticPr fontId="4" type="noConversion"/>
  </si>
  <si>
    <t>세금 적용율</t>
    <phoneticPr fontId="4" type="noConversion"/>
  </si>
  <si>
    <t>연평균 성장율</t>
    <phoneticPr fontId="4" type="noConversion"/>
  </si>
  <si>
    <t>매출 원가율</t>
    <phoneticPr fontId="4" type="noConversion"/>
  </si>
  <si>
    <t>세목별 예산 현황</t>
    <phoneticPr fontId="4" type="noConversion"/>
  </si>
  <si>
    <t>세목</t>
    <phoneticPr fontId="4" type="noConversion"/>
  </si>
  <si>
    <t>2021년</t>
    <phoneticPr fontId="4" type="noConversion"/>
  </si>
  <si>
    <t>예산</t>
    <phoneticPr fontId="4" type="noConversion"/>
  </si>
  <si>
    <t>실적</t>
    <phoneticPr fontId="4" type="noConversion"/>
  </si>
  <si>
    <t>증감률</t>
    <phoneticPr fontId="4" type="noConversion"/>
  </si>
  <si>
    <t>소득세</t>
    <phoneticPr fontId="4" type="noConversion"/>
  </si>
  <si>
    <t>법인세</t>
    <phoneticPr fontId="4" type="noConversion"/>
  </si>
  <si>
    <t>법인세</t>
    <phoneticPr fontId="4" type="noConversion"/>
  </si>
  <si>
    <t>상속증여세</t>
    <phoneticPr fontId="4" type="noConversion"/>
  </si>
  <si>
    <t>부가가치세</t>
    <phoneticPr fontId="4" type="noConversion"/>
  </si>
  <si>
    <t>증권거래세</t>
    <phoneticPr fontId="4" type="noConversion"/>
  </si>
  <si>
    <t>교통세</t>
    <phoneticPr fontId="4" type="noConversion"/>
  </si>
  <si>
    <t>주세</t>
    <phoneticPr fontId="4" type="noConversion"/>
  </si>
  <si>
    <t>교육세</t>
    <phoneticPr fontId="4" type="noConversion"/>
  </si>
  <si>
    <t>농특세</t>
    <phoneticPr fontId="4" type="noConversion"/>
  </si>
  <si>
    <t>합계</t>
    <phoneticPr fontId="4" type="noConversion"/>
  </si>
  <si>
    <t>가전제품 판매현황</t>
    <phoneticPr fontId="4" type="noConversion"/>
  </si>
  <si>
    <t>일련번호</t>
    <phoneticPr fontId="4" type="noConversion"/>
  </si>
  <si>
    <t>제품코드</t>
    <phoneticPr fontId="4" type="noConversion"/>
  </si>
  <si>
    <t>제품명</t>
    <phoneticPr fontId="4" type="noConversion"/>
  </si>
  <si>
    <t>지점</t>
    <phoneticPr fontId="4" type="noConversion"/>
  </si>
  <si>
    <t>생산원가</t>
    <phoneticPr fontId="4" type="noConversion"/>
  </si>
  <si>
    <t>판매금액</t>
    <phoneticPr fontId="4" type="noConversion"/>
  </si>
  <si>
    <t>이익금</t>
    <phoneticPr fontId="4" type="noConversion"/>
  </si>
  <si>
    <t>N01</t>
    <phoneticPr fontId="4" type="noConversion"/>
  </si>
  <si>
    <t>냉장고</t>
    <phoneticPr fontId="4" type="noConversion"/>
  </si>
  <si>
    <t>K02</t>
    <phoneticPr fontId="4" type="noConversion"/>
  </si>
  <si>
    <t>김치냉장고</t>
    <phoneticPr fontId="4" type="noConversion"/>
  </si>
  <si>
    <t>인천</t>
    <phoneticPr fontId="4" type="noConversion"/>
  </si>
  <si>
    <t>T03</t>
    <phoneticPr fontId="4" type="noConversion"/>
  </si>
  <si>
    <t>TV</t>
    <phoneticPr fontId="4" type="noConversion"/>
  </si>
  <si>
    <t>광주</t>
    <phoneticPr fontId="4" type="noConversion"/>
  </si>
  <si>
    <t>H04</t>
    <phoneticPr fontId="4" type="noConversion"/>
  </si>
  <si>
    <t>홈시어터</t>
    <phoneticPr fontId="4" type="noConversion"/>
  </si>
  <si>
    <t>A05</t>
    <phoneticPr fontId="4" type="noConversion"/>
  </si>
  <si>
    <t>에어컨</t>
    <phoneticPr fontId="4" type="noConversion"/>
  </si>
  <si>
    <t>대전</t>
    <phoneticPr fontId="4" type="noConversion"/>
  </si>
  <si>
    <t>S06</t>
    <phoneticPr fontId="4" type="noConversion"/>
  </si>
  <si>
    <t>세탁기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</si>
</sst>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#,##0&quot;원&quot;"/>
    <numFmt numFmtId="177" formatCode="mm&quot;월&quot;\ dd&quot;일&quot;"/>
    <numFmt numFmtId="178" formatCode="0.0%"/>
    <numFmt numFmtId="179" formatCode="#,##0_ "/>
    <numFmt numFmtId="180" formatCode="yyyy&quot;년&quot;\ m&quot;월&quot;\ d&quot;일&quot;"/>
    <numFmt numFmtId="181" formatCode="0.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0" xfId="3" applyNumberFormat="1" applyFont="1" applyBorder="1" applyAlignment="1">
      <alignment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41" fontId="3" fillId="0" borderId="1" xfId="1" applyFont="1" applyFill="1" applyBorder="1" applyAlignment="1">
      <alignment horizontal="center"/>
    </xf>
    <xf numFmtId="41" fontId="3" fillId="0" borderId="1" xfId="1" applyFont="1" applyFill="1" applyBorder="1" applyAlignment="1">
      <alignment horizontal="center" vertical="center"/>
    </xf>
    <xf numFmtId="41" fontId="3" fillId="0" borderId="0" xfId="1" applyFont="1" applyFill="1" applyBorder="1" applyAlignment="1">
      <alignment horizontal="center" vertical="center"/>
    </xf>
    <xf numFmtId="41" fontId="3" fillId="0" borderId="1" xfId="1" applyFont="1" applyFill="1" applyBorder="1" applyAlignment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176" fontId="3" fillId="0" borderId="1" xfId="3" applyNumberFormat="1" applyFont="1" applyFill="1" applyBorder="1" applyAlignment="1">
      <alignment horizontal="center"/>
    </xf>
    <xf numFmtId="177" fontId="3" fillId="0" borderId="1" xfId="0" applyNumberFormat="1" applyFont="1" applyFill="1" applyBorder="1" applyAlignment="1">
      <alignment horizontal="center"/>
    </xf>
    <xf numFmtId="9" fontId="3" fillId="0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178" fontId="3" fillId="0" borderId="1" xfId="3" applyNumberFormat="1" applyFont="1" applyFill="1" applyBorder="1" applyAlignment="1"/>
    <xf numFmtId="6" fontId="3" fillId="0" borderId="1" xfId="0" applyNumberFormat="1" applyFont="1" applyFill="1" applyBorder="1">
      <alignment vertical="center"/>
    </xf>
    <xf numFmtId="179" fontId="3" fillId="0" borderId="1" xfId="2" applyNumberFormat="1" applyFont="1" applyFill="1" applyBorder="1" applyAlignment="1"/>
    <xf numFmtId="178" fontId="3" fillId="0" borderId="1" xfId="0" applyNumberFormat="1" applyFont="1" applyFill="1" applyBorder="1">
      <alignment vertical="center"/>
    </xf>
    <xf numFmtId="0" fontId="7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vertical="center"/>
    </xf>
    <xf numFmtId="41" fontId="3" fillId="0" borderId="1" xfId="0" applyNumberFormat="1" applyFont="1" applyBorder="1" applyAlignment="1">
      <alignment vertical="center"/>
    </xf>
    <xf numFmtId="179" fontId="3" fillId="0" borderId="1" xfId="2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9" fontId="3" fillId="0" borderId="3" xfId="0" applyNumberFormat="1" applyFont="1" applyBorder="1" applyAlignment="1">
      <alignment horizontal="center" vertical="center"/>
    </xf>
    <xf numFmtId="9" fontId="3" fillId="0" borderId="1" xfId="3" applyFont="1" applyBorder="1" applyAlignment="1">
      <alignment horizontal="center"/>
    </xf>
    <xf numFmtId="9" fontId="3" fillId="0" borderId="4" xfId="3" applyFont="1" applyBorder="1" applyAlignment="1">
      <alignment horizontal="center"/>
    </xf>
    <xf numFmtId="0" fontId="3" fillId="0" borderId="0" xfId="0" applyNumberFormat="1" applyFont="1" applyFill="1">
      <alignment vertical="center"/>
    </xf>
    <xf numFmtId="0" fontId="8" fillId="0" borderId="0" xfId="0" applyNumberFormat="1" applyFont="1" applyFill="1">
      <alignment vertic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left"/>
    </xf>
    <xf numFmtId="181" fontId="3" fillId="0" borderId="1" xfId="1" applyNumberFormat="1" applyFont="1" applyFill="1" applyBorder="1" applyAlignment="1"/>
    <xf numFmtId="41" fontId="3" fillId="0" borderId="1" xfId="0" applyNumberFormat="1" applyFont="1" applyFill="1" applyBorder="1" applyAlignment="1">
      <alignment horizontal="left"/>
    </xf>
    <xf numFmtId="41" fontId="3" fillId="0" borderId="8" xfId="0" applyNumberFormat="1" applyFont="1" applyBorder="1">
      <alignment vertical="center"/>
    </xf>
    <xf numFmtId="41" fontId="3" fillId="0" borderId="1" xfId="1" applyFont="1" applyBorder="1">
      <alignment vertical="center"/>
    </xf>
    <xf numFmtId="0" fontId="5" fillId="0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80" fontId="3" fillId="0" borderId="0" xfId="0" applyNumberFormat="1" applyFont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/>
    </xf>
    <xf numFmtId="0" fontId="3" fillId="0" borderId="6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</cellXfs>
  <cellStyles count="4">
    <cellStyle name="백분율" xfId="3" builtinId="5"/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차트작성!$E$3</c:f>
              <c:strCache>
                <c:ptCount val="1"/>
                <c:pt idx="0">
                  <c:v>생산원가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차트작성!$B$4:$C$9</c:f>
              <c:multiLvlStrCache>
                <c:ptCount val="6"/>
                <c:lvl>
                  <c:pt idx="0">
                    <c:v>냉장고</c:v>
                  </c:pt>
                  <c:pt idx="1">
                    <c:v>김치냉장고</c:v>
                  </c:pt>
                  <c:pt idx="2">
                    <c:v>TV</c:v>
                  </c:pt>
                  <c:pt idx="3">
                    <c:v>홈시어터</c:v>
                  </c:pt>
                  <c:pt idx="4">
                    <c:v>에어컨</c:v>
                  </c:pt>
                  <c:pt idx="5">
                    <c:v>세탁기</c:v>
                  </c:pt>
                </c:lvl>
                <c:lvl>
                  <c:pt idx="0">
                    <c:v>N01</c:v>
                  </c:pt>
                  <c:pt idx="1">
                    <c:v>K02</c:v>
                  </c:pt>
                  <c:pt idx="2">
                    <c:v>T03</c:v>
                  </c:pt>
                  <c:pt idx="3">
                    <c:v>H04</c:v>
                  </c:pt>
                  <c:pt idx="4">
                    <c:v>A05</c:v>
                  </c:pt>
                  <c:pt idx="5">
                    <c:v>S06</c:v>
                  </c:pt>
                </c:lvl>
              </c:multiLvlStrCache>
            </c:multiLvlStrRef>
          </c:cat>
          <c:val>
            <c:numRef>
              <c:f>차트작성!$E$4:$E$9</c:f>
              <c:numCache>
                <c:formatCode>_(* #,##0_);_(* \(#,##0\);_(* "-"_);_(@_)</c:formatCode>
                <c:ptCount val="6"/>
                <c:pt idx="0">
                  <c:v>1500000</c:v>
                </c:pt>
                <c:pt idx="1">
                  <c:v>1200000</c:v>
                </c:pt>
                <c:pt idx="2">
                  <c:v>1500000</c:v>
                </c:pt>
                <c:pt idx="3">
                  <c:v>800000</c:v>
                </c:pt>
                <c:pt idx="4">
                  <c:v>1250000</c:v>
                </c:pt>
                <c:pt idx="5">
                  <c:v>350000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16-40EB-953F-06075E82758B}"/>
            </c:ext>
          </c:extLst>
        </c:ser>
        <c:ser>
          <c:idx val="1"/>
          <c:order val="1"/>
          <c:tx>
            <c:strRef>
              <c:f>차트작성!$G$3</c:f>
              <c:strCache>
                <c:ptCount val="1"/>
                <c:pt idx="0">
                  <c:v>이익금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차트작성!$B$4:$C$9</c:f>
              <c:multiLvlStrCache>
                <c:ptCount val="6"/>
                <c:lvl>
                  <c:pt idx="0">
                    <c:v>냉장고</c:v>
                  </c:pt>
                  <c:pt idx="1">
                    <c:v>김치냉장고</c:v>
                  </c:pt>
                  <c:pt idx="2">
                    <c:v>TV</c:v>
                  </c:pt>
                  <c:pt idx="3">
                    <c:v>홈시어터</c:v>
                  </c:pt>
                  <c:pt idx="4">
                    <c:v>에어컨</c:v>
                  </c:pt>
                  <c:pt idx="5">
                    <c:v>세탁기</c:v>
                  </c:pt>
                </c:lvl>
                <c:lvl>
                  <c:pt idx="0">
                    <c:v>N01</c:v>
                  </c:pt>
                  <c:pt idx="1">
                    <c:v>K02</c:v>
                  </c:pt>
                  <c:pt idx="2">
                    <c:v>T03</c:v>
                  </c:pt>
                  <c:pt idx="3">
                    <c:v>H04</c:v>
                  </c:pt>
                  <c:pt idx="4">
                    <c:v>A05</c:v>
                  </c:pt>
                  <c:pt idx="5">
                    <c:v>S06</c:v>
                  </c:pt>
                </c:lvl>
              </c:multiLvlStrCache>
            </c:multiLvlStrRef>
          </c:cat>
          <c:val>
            <c:numRef>
              <c:f>차트작성!$G$4:$G$9</c:f>
              <c:numCache>
                <c:formatCode>_(* #,##0_);_(* \(#,##0\);_(* "-"_);_(@_)</c:formatCode>
                <c:ptCount val="6"/>
                <c:pt idx="0">
                  <c:v>600000</c:v>
                </c:pt>
                <c:pt idx="1">
                  <c:v>600000</c:v>
                </c:pt>
                <c:pt idx="2">
                  <c:v>1000000</c:v>
                </c:pt>
                <c:pt idx="3">
                  <c:v>700000</c:v>
                </c:pt>
                <c:pt idx="4">
                  <c:v>600000</c:v>
                </c:pt>
                <c:pt idx="5">
                  <c:v>450000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16-40EB-953F-06075E8275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047840"/>
        <c:axId val="578042016"/>
      </c:lineChart>
      <c:catAx>
        <c:axId val="578047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78042016"/>
        <c:crosses val="autoZero"/>
        <c:auto val="1"/>
        <c:lblAlgn val="ctr"/>
        <c:lblOffset val="100"/>
        <c:noMultiLvlLbl val="0"/>
      </c:catAx>
      <c:valAx>
        <c:axId val="578042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78047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9</xdr:col>
      <xdr:colOff>0</xdr:colOff>
      <xdr:row>30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cols>
    <col min="1" max="1" width="12.58203125" customWidth="1"/>
    <col min="3" max="3" width="29.58203125" customWidth="1"/>
    <col min="4" max="4" width="22.08203125" customWidth="1"/>
    <col min="5" max="5" width="20.58203125" customWidth="1"/>
  </cols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workbookViewId="0"/>
  </sheetViews>
  <sheetFormatPr defaultRowHeight="17"/>
  <cols>
    <col min="1" max="1" width="1.58203125" customWidth="1"/>
    <col min="2" max="2" width="10.83203125" customWidth="1"/>
  </cols>
  <sheetData>
    <row r="1" spans="2:7">
      <c r="B1" s="2" t="s">
        <v>1</v>
      </c>
      <c r="C1" s="2"/>
      <c r="D1" s="2"/>
      <c r="E1" s="2"/>
      <c r="F1" s="2"/>
      <c r="G1" s="2"/>
    </row>
    <row r="2" spans="2:7">
      <c r="B2" s="2"/>
      <c r="C2" s="2"/>
      <c r="D2" s="2"/>
      <c r="E2" s="2"/>
      <c r="F2" s="2"/>
      <c r="G2" s="2"/>
    </row>
    <row r="3" spans="2:7"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2:7">
      <c r="B4" s="3" t="s">
        <v>8</v>
      </c>
      <c r="C4" s="3" t="s">
        <v>9</v>
      </c>
      <c r="D4" s="4">
        <v>500</v>
      </c>
      <c r="E4" s="4">
        <v>450</v>
      </c>
      <c r="F4" s="4">
        <v>50</v>
      </c>
      <c r="G4" s="5">
        <v>0.1</v>
      </c>
    </row>
    <row r="5" spans="2:7">
      <c r="B5" s="3" t="s">
        <v>10</v>
      </c>
      <c r="C5" s="3" t="s">
        <v>11</v>
      </c>
      <c r="D5" s="4">
        <v>350</v>
      </c>
      <c r="E5" s="4">
        <v>320</v>
      </c>
      <c r="F5" s="4">
        <v>30</v>
      </c>
      <c r="G5" s="5">
        <v>8.5713999999999999E-2</v>
      </c>
    </row>
    <row r="6" spans="2:7">
      <c r="B6" s="3" t="s">
        <v>12</v>
      </c>
      <c r="C6" s="3" t="s">
        <v>13</v>
      </c>
      <c r="D6" s="4">
        <v>300</v>
      </c>
      <c r="E6" s="4">
        <v>280</v>
      </c>
      <c r="F6" s="4">
        <v>20</v>
      </c>
      <c r="G6" s="5">
        <v>6.6667000000000004E-2</v>
      </c>
    </row>
    <row r="7" spans="2:7">
      <c r="B7" s="3" t="s">
        <v>14</v>
      </c>
      <c r="C7" s="3" t="s">
        <v>15</v>
      </c>
      <c r="D7" s="4">
        <v>200</v>
      </c>
      <c r="E7" s="4">
        <v>175</v>
      </c>
      <c r="F7" s="4">
        <v>25</v>
      </c>
      <c r="G7" s="5">
        <v>0.125</v>
      </c>
    </row>
    <row r="8" spans="2:7">
      <c r="B8" s="3" t="s">
        <v>16</v>
      </c>
      <c r="C8" s="3" t="s">
        <v>17</v>
      </c>
      <c r="D8" s="4">
        <v>200</v>
      </c>
      <c r="E8" s="4">
        <v>170</v>
      </c>
      <c r="F8" s="4">
        <v>30</v>
      </c>
      <c r="G8" s="5">
        <v>0.15</v>
      </c>
    </row>
    <row r="9" spans="2:7">
      <c r="B9" s="3" t="s">
        <v>18</v>
      </c>
      <c r="C9" s="3" t="s">
        <v>19</v>
      </c>
      <c r="D9" s="4">
        <v>150</v>
      </c>
      <c r="E9" s="4">
        <v>135</v>
      </c>
      <c r="F9" s="4">
        <v>15</v>
      </c>
      <c r="G9" s="5">
        <v>0.1</v>
      </c>
    </row>
    <row r="10" spans="2:7">
      <c r="B10" s="3" t="s">
        <v>20</v>
      </c>
      <c r="C10" s="3" t="s">
        <v>21</v>
      </c>
      <c r="D10" s="4">
        <v>150</v>
      </c>
      <c r="E10" s="4">
        <v>140</v>
      </c>
      <c r="F10" s="4">
        <v>10</v>
      </c>
      <c r="G10" s="5">
        <v>6.6667000000000004E-2</v>
      </c>
    </row>
    <row r="11" spans="2:7">
      <c r="B11" s="3" t="s">
        <v>12</v>
      </c>
      <c r="C11" s="3" t="s">
        <v>13</v>
      </c>
      <c r="D11" s="4">
        <v>300</v>
      </c>
      <c r="E11" s="4">
        <v>300</v>
      </c>
      <c r="F11" s="4">
        <v>0</v>
      </c>
      <c r="G11" s="5">
        <v>0</v>
      </c>
    </row>
    <row r="12" spans="2:7">
      <c r="B12" s="3" t="s">
        <v>22</v>
      </c>
      <c r="C12" s="3" t="s">
        <v>15</v>
      </c>
      <c r="D12" s="4">
        <v>250</v>
      </c>
      <c r="E12" s="4">
        <v>230</v>
      </c>
      <c r="F12" s="4">
        <v>20</v>
      </c>
      <c r="G12" s="5">
        <v>0.08</v>
      </c>
    </row>
    <row r="13" spans="2:7">
      <c r="B13" s="3" t="s">
        <v>16</v>
      </c>
      <c r="C13" s="3" t="s">
        <v>17</v>
      </c>
      <c r="D13" s="4">
        <v>250</v>
      </c>
      <c r="E13" s="4">
        <v>220</v>
      </c>
      <c r="F13" s="4">
        <v>30</v>
      </c>
      <c r="G13" s="5">
        <v>0.12</v>
      </c>
    </row>
    <row r="14" spans="2:7">
      <c r="B14" s="3" t="s">
        <v>23</v>
      </c>
      <c r="C14" s="3" t="s">
        <v>9</v>
      </c>
      <c r="D14" s="4">
        <v>250</v>
      </c>
      <c r="E14" s="4">
        <v>200</v>
      </c>
      <c r="F14" s="4">
        <v>50</v>
      </c>
      <c r="G14" s="5">
        <v>0.2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/>
  <sheetData>
    <row r="1" spans="1:1">
      <c r="A1" s="1" t="s">
        <v>24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workbookViewId="0"/>
  </sheetViews>
  <sheetFormatPr defaultRowHeight="17"/>
  <cols>
    <col min="2" max="2" width="10.6640625" customWidth="1"/>
    <col min="3" max="3" width="12.08203125" customWidth="1"/>
    <col min="4" max="4" width="10.58203125" customWidth="1"/>
    <col min="5" max="5" width="9.6640625" customWidth="1"/>
    <col min="6" max="6" width="12.08203125" customWidth="1"/>
    <col min="7" max="7" width="11.6640625" bestFit="1" customWidth="1"/>
    <col min="8" max="8" width="9.4140625" bestFit="1" customWidth="1"/>
    <col min="9" max="9" width="10.4140625" bestFit="1" customWidth="1"/>
    <col min="10" max="10" width="9.4140625" bestFit="1" customWidth="1"/>
  </cols>
  <sheetData>
    <row r="1" spans="1:11">
      <c r="A1" s="6" t="s">
        <v>25</v>
      </c>
      <c r="B1" s="7"/>
      <c r="C1" s="7"/>
      <c r="D1" s="7"/>
      <c r="E1" s="6" t="s">
        <v>26</v>
      </c>
      <c r="F1" s="7"/>
      <c r="G1" s="7"/>
      <c r="H1" s="7"/>
      <c r="I1" s="8"/>
      <c r="J1" s="7"/>
      <c r="K1" s="7"/>
    </row>
    <row r="2" spans="1:11">
      <c r="A2" s="9" t="s">
        <v>27</v>
      </c>
      <c r="B2" s="9" t="s">
        <v>28</v>
      </c>
      <c r="C2" s="21" t="s">
        <v>29</v>
      </c>
      <c r="D2" s="8"/>
      <c r="E2" s="9" t="s">
        <v>30</v>
      </c>
      <c r="F2" s="9" t="s">
        <v>31</v>
      </c>
      <c r="G2" s="9" t="s">
        <v>32</v>
      </c>
      <c r="H2" s="10"/>
      <c r="I2" s="21" t="s">
        <v>33</v>
      </c>
      <c r="J2" s="7"/>
      <c r="K2" s="7"/>
    </row>
    <row r="3" spans="1:11">
      <c r="A3" s="9" t="s">
        <v>34</v>
      </c>
      <c r="B3" s="9">
        <v>253</v>
      </c>
      <c r="C3" s="9"/>
      <c r="D3" s="8"/>
      <c r="E3" s="9" t="s">
        <v>35</v>
      </c>
      <c r="F3" s="9" t="s">
        <v>36</v>
      </c>
      <c r="G3" s="11">
        <v>2910945</v>
      </c>
      <c r="H3" s="10"/>
      <c r="I3" s="12"/>
      <c r="J3" s="7"/>
      <c r="K3" s="7"/>
    </row>
    <row r="4" spans="1:11">
      <c r="A4" s="9" t="s">
        <v>37</v>
      </c>
      <c r="B4" s="9">
        <v>181.5</v>
      </c>
      <c r="C4" s="9"/>
      <c r="D4" s="8"/>
      <c r="E4" s="9" t="s">
        <v>38</v>
      </c>
      <c r="F4" s="9" t="s">
        <v>39</v>
      </c>
      <c r="G4" s="11">
        <v>1856030</v>
      </c>
      <c r="H4" s="7"/>
      <c r="I4" s="13"/>
      <c r="J4" s="7"/>
      <c r="K4" s="7"/>
    </row>
    <row r="5" spans="1:11">
      <c r="A5" s="9" t="s">
        <v>40</v>
      </c>
      <c r="B5" s="9">
        <v>121</v>
      </c>
      <c r="C5" s="9"/>
      <c r="D5" s="8"/>
      <c r="E5" s="9" t="s">
        <v>35</v>
      </c>
      <c r="F5" s="9" t="s">
        <v>41</v>
      </c>
      <c r="G5" s="11">
        <v>5519915</v>
      </c>
      <c r="H5" s="7"/>
      <c r="I5" s="13"/>
      <c r="J5" s="7"/>
      <c r="K5" s="7"/>
    </row>
    <row r="6" spans="1:11">
      <c r="A6" s="9" t="s">
        <v>42</v>
      </c>
      <c r="B6" s="9">
        <v>183.7</v>
      </c>
      <c r="C6" s="9"/>
      <c r="D6" s="8"/>
      <c r="E6" s="9" t="s">
        <v>43</v>
      </c>
      <c r="F6" s="9" t="s">
        <v>44</v>
      </c>
      <c r="G6" s="11">
        <v>3356975</v>
      </c>
      <c r="H6" s="7"/>
      <c r="I6" s="13"/>
      <c r="J6" s="7"/>
      <c r="K6" s="7"/>
    </row>
    <row r="7" spans="1:11">
      <c r="A7" s="9" t="s">
        <v>45</v>
      </c>
      <c r="B7" s="9">
        <v>195.8</v>
      </c>
      <c r="C7" s="9"/>
      <c r="D7" s="8"/>
      <c r="E7" s="9" t="s">
        <v>46</v>
      </c>
      <c r="F7" s="9" t="s">
        <v>47</v>
      </c>
      <c r="G7" s="11">
        <v>2876400</v>
      </c>
      <c r="H7" s="7"/>
      <c r="I7" s="13"/>
      <c r="J7" s="7"/>
      <c r="K7" s="7"/>
    </row>
    <row r="8" spans="1:11">
      <c r="A8" s="9" t="s">
        <v>48</v>
      </c>
      <c r="B8" s="9">
        <v>148.5</v>
      </c>
      <c r="C8" s="9"/>
      <c r="D8" s="8"/>
      <c r="E8" s="9" t="s">
        <v>38</v>
      </c>
      <c r="F8" s="9" t="s">
        <v>49</v>
      </c>
      <c r="G8" s="11">
        <v>2919405</v>
      </c>
      <c r="H8" s="7"/>
      <c r="I8" s="13"/>
      <c r="J8" s="7"/>
      <c r="K8" s="7"/>
    </row>
    <row r="9" spans="1:11">
      <c r="A9" s="9" t="s">
        <v>50</v>
      </c>
      <c r="B9" s="9">
        <v>151.80000000000001</v>
      </c>
      <c r="C9" s="9"/>
      <c r="D9" s="8"/>
      <c r="E9" s="9" t="s">
        <v>43</v>
      </c>
      <c r="F9" s="9" t="s">
        <v>51</v>
      </c>
      <c r="G9" s="11">
        <v>2901286</v>
      </c>
      <c r="H9" s="7"/>
      <c r="I9" s="13"/>
      <c r="J9" s="7"/>
      <c r="K9" s="7"/>
    </row>
    <row r="10" spans="1:11">
      <c r="A10" s="9" t="s">
        <v>52</v>
      </c>
      <c r="B10" s="9">
        <v>194.7</v>
      </c>
      <c r="C10" s="9"/>
      <c r="D10" s="8"/>
      <c r="E10" s="9" t="s">
        <v>53</v>
      </c>
      <c r="F10" s="9" t="s">
        <v>54</v>
      </c>
      <c r="G10" s="14">
        <v>23158216</v>
      </c>
      <c r="H10" s="7"/>
      <c r="I10" s="13"/>
      <c r="J10" s="7"/>
      <c r="K10" s="7"/>
    </row>
    <row r="11" spans="1:11">
      <c r="A11" s="9" t="s">
        <v>55</v>
      </c>
      <c r="B11" s="9">
        <v>193.6</v>
      </c>
      <c r="C11" s="9"/>
      <c r="D11" s="8"/>
      <c r="E11" s="9" t="s">
        <v>35</v>
      </c>
      <c r="F11" s="9" t="s">
        <v>56</v>
      </c>
      <c r="G11" s="14">
        <v>18554660</v>
      </c>
      <c r="H11" s="7"/>
      <c r="I11" s="13"/>
      <c r="J11" s="7"/>
      <c r="K11" s="7"/>
    </row>
    <row r="12" spans="1:11">
      <c r="A12" s="8"/>
      <c r="B12" s="8"/>
      <c r="C12" s="8"/>
      <c r="D12" s="8"/>
      <c r="E12" s="8"/>
      <c r="F12" s="8"/>
      <c r="G12" s="8"/>
      <c r="H12" s="10"/>
      <c r="I12" s="8"/>
      <c r="J12" s="7"/>
      <c r="K12" s="7"/>
    </row>
    <row r="13" spans="1:11">
      <c r="A13" s="8"/>
      <c r="B13" s="8"/>
      <c r="C13" s="8"/>
      <c r="D13" s="8"/>
      <c r="E13" s="7"/>
      <c r="F13" s="7"/>
      <c r="G13" s="7"/>
      <c r="H13" s="7"/>
      <c r="I13" s="8"/>
      <c r="J13" s="7"/>
      <c r="K13" s="7"/>
    </row>
    <row r="14" spans="1:11">
      <c r="A14" s="8" t="s">
        <v>57</v>
      </c>
      <c r="B14" s="8"/>
      <c r="C14" s="8"/>
      <c r="D14" s="7"/>
      <c r="E14" s="7"/>
      <c r="F14" s="6" t="s">
        <v>58</v>
      </c>
      <c r="G14" s="7"/>
      <c r="H14" s="7"/>
      <c r="I14" s="7"/>
      <c r="J14" s="7"/>
      <c r="K14" s="7"/>
    </row>
    <row r="15" spans="1:11">
      <c r="A15" s="15" t="s">
        <v>59</v>
      </c>
      <c r="B15" s="15" t="s">
        <v>60</v>
      </c>
      <c r="C15" s="15" t="s">
        <v>61</v>
      </c>
      <c r="D15" s="22" t="s">
        <v>62</v>
      </c>
      <c r="E15" s="7"/>
      <c r="F15" s="9" t="s">
        <v>59</v>
      </c>
      <c r="G15" s="9" t="s">
        <v>63</v>
      </c>
      <c r="H15" s="9" t="s">
        <v>64</v>
      </c>
      <c r="I15" s="21" t="s">
        <v>65</v>
      </c>
      <c r="J15" s="7"/>
      <c r="K15" s="7"/>
    </row>
    <row r="16" spans="1:11">
      <c r="A16" s="9" t="s">
        <v>66</v>
      </c>
      <c r="B16" s="9" t="s">
        <v>67</v>
      </c>
      <c r="C16" s="9">
        <v>80</v>
      </c>
      <c r="D16" s="9"/>
      <c r="E16" s="7"/>
      <c r="F16" s="9" t="s">
        <v>68</v>
      </c>
      <c r="G16" s="9">
        <v>71.5</v>
      </c>
      <c r="H16" s="9">
        <v>76.8</v>
      </c>
      <c r="I16" s="9"/>
      <c r="J16" s="7"/>
      <c r="K16" s="7"/>
    </row>
    <row r="17" spans="1:11">
      <c r="A17" s="9" t="s">
        <v>69</v>
      </c>
      <c r="B17" s="9" t="s">
        <v>70</v>
      </c>
      <c r="C17" s="9">
        <v>70</v>
      </c>
      <c r="D17" s="9"/>
      <c r="E17" s="7"/>
      <c r="F17" s="9" t="s">
        <v>71</v>
      </c>
      <c r="G17" s="9">
        <v>93.5</v>
      </c>
      <c r="H17" s="9">
        <v>80</v>
      </c>
      <c r="I17" s="9"/>
      <c r="J17" s="7"/>
      <c r="K17" s="7"/>
    </row>
    <row r="18" spans="1:11">
      <c r="A18" s="9" t="s">
        <v>72</v>
      </c>
      <c r="B18" s="9" t="s">
        <v>67</v>
      </c>
      <c r="C18" s="9">
        <v>72</v>
      </c>
      <c r="D18" s="9"/>
      <c r="E18" s="7"/>
      <c r="F18" s="9" t="s">
        <v>73</v>
      </c>
      <c r="G18" s="9">
        <v>71.5</v>
      </c>
      <c r="H18" s="9">
        <v>99</v>
      </c>
      <c r="I18" s="9"/>
      <c r="J18" s="7"/>
      <c r="K18" s="7"/>
    </row>
    <row r="19" spans="1:11">
      <c r="A19" s="9" t="s">
        <v>74</v>
      </c>
      <c r="B19" s="9" t="s">
        <v>67</v>
      </c>
      <c r="C19" s="9">
        <v>65</v>
      </c>
      <c r="D19" s="9"/>
      <c r="E19" s="7"/>
      <c r="F19" s="9" t="s">
        <v>75</v>
      </c>
      <c r="G19" s="9">
        <v>98.2</v>
      </c>
      <c r="H19" s="9">
        <v>95.7</v>
      </c>
      <c r="I19" s="9"/>
      <c r="J19" s="7"/>
      <c r="K19" s="7"/>
    </row>
    <row r="20" spans="1:11">
      <c r="A20" s="9" t="s">
        <v>76</v>
      </c>
      <c r="B20" s="9" t="s">
        <v>70</v>
      </c>
      <c r="C20" s="9">
        <v>80</v>
      </c>
      <c r="D20" s="9"/>
      <c r="E20" s="7"/>
      <c r="F20" s="9" t="s">
        <v>77</v>
      </c>
      <c r="G20" s="9">
        <v>95.7</v>
      </c>
      <c r="H20" s="9">
        <v>97.9</v>
      </c>
      <c r="I20" s="9"/>
      <c r="J20" s="7"/>
      <c r="K20" s="7"/>
    </row>
    <row r="21" spans="1:11">
      <c r="A21" s="9" t="s">
        <v>78</v>
      </c>
      <c r="B21" s="9" t="s">
        <v>70</v>
      </c>
      <c r="C21" s="9">
        <v>65</v>
      </c>
      <c r="D21" s="9"/>
      <c r="E21" s="7"/>
      <c r="F21" s="9" t="s">
        <v>79</v>
      </c>
      <c r="G21" s="9">
        <v>75.5</v>
      </c>
      <c r="H21" s="9">
        <v>60</v>
      </c>
      <c r="I21" s="9"/>
      <c r="J21" s="7"/>
      <c r="K21" s="7"/>
    </row>
    <row r="22" spans="1:11">
      <c r="A22" s="9" t="s">
        <v>80</v>
      </c>
      <c r="B22" s="9" t="s">
        <v>81</v>
      </c>
      <c r="C22" s="9">
        <v>90</v>
      </c>
      <c r="D22" s="9"/>
      <c r="E22" s="7"/>
      <c r="F22" s="9" t="s">
        <v>82</v>
      </c>
      <c r="G22" s="9">
        <v>99</v>
      </c>
      <c r="H22" s="9">
        <v>89.4</v>
      </c>
      <c r="I22" s="9"/>
      <c r="J22" s="7"/>
      <c r="K22" s="7"/>
    </row>
    <row r="23" spans="1:11">
      <c r="A23" s="9" t="s">
        <v>83</v>
      </c>
      <c r="B23" s="9" t="s">
        <v>84</v>
      </c>
      <c r="C23" s="9">
        <v>75</v>
      </c>
      <c r="D23" s="9"/>
      <c r="E23" s="7"/>
      <c r="F23" s="16"/>
      <c r="G23" s="16"/>
      <c r="H23" s="16"/>
      <c r="I23" s="16"/>
      <c r="J23" s="7"/>
      <c r="K23" s="7"/>
    </row>
    <row r="24" spans="1:11">
      <c r="A24" s="8"/>
      <c r="B24" s="8"/>
      <c r="C24" s="8"/>
      <c r="D24" s="8"/>
      <c r="E24" s="7"/>
      <c r="F24" s="8" t="s">
        <v>85</v>
      </c>
      <c r="G24" s="8"/>
      <c r="H24" s="10"/>
      <c r="I24" s="8"/>
      <c r="J24" s="7"/>
      <c r="K24" s="7"/>
    </row>
    <row r="25" spans="1:11">
      <c r="A25" s="17" t="s">
        <v>86</v>
      </c>
      <c r="B25" s="8"/>
      <c r="C25" s="8"/>
      <c r="D25" s="8"/>
      <c r="E25" s="7"/>
      <c r="F25" s="9" t="s">
        <v>87</v>
      </c>
      <c r="G25" s="9">
        <v>0</v>
      </c>
      <c r="H25" s="9">
        <v>70</v>
      </c>
      <c r="I25" s="9">
        <v>80</v>
      </c>
      <c r="J25" s="9">
        <v>90</v>
      </c>
      <c r="K25" s="7"/>
    </row>
    <row r="26" spans="1:11">
      <c r="A26" s="9" t="s">
        <v>88</v>
      </c>
      <c r="B26" s="9" t="s">
        <v>89</v>
      </c>
      <c r="C26" s="23" t="s">
        <v>90</v>
      </c>
      <c r="D26" s="8"/>
      <c r="E26" s="7"/>
      <c r="F26" s="9" t="s">
        <v>91</v>
      </c>
      <c r="G26" s="18">
        <v>0</v>
      </c>
      <c r="H26" s="18">
        <v>100000</v>
      </c>
      <c r="I26" s="18">
        <v>150000</v>
      </c>
      <c r="J26" s="18">
        <v>200000</v>
      </c>
      <c r="K26" s="7"/>
    </row>
    <row r="27" spans="1:11">
      <c r="A27" s="9" t="s">
        <v>92</v>
      </c>
      <c r="B27" s="19">
        <v>43966</v>
      </c>
      <c r="C27" s="15"/>
      <c r="D27" s="8"/>
      <c r="E27" s="7"/>
      <c r="F27" s="9" t="s">
        <v>65</v>
      </c>
      <c r="G27" s="20" t="s">
        <v>93</v>
      </c>
      <c r="H27" s="20" t="s">
        <v>94</v>
      </c>
      <c r="I27" s="20" t="s">
        <v>95</v>
      </c>
      <c r="J27" s="20" t="s">
        <v>96</v>
      </c>
      <c r="K27" s="7"/>
    </row>
    <row r="28" spans="1:11">
      <c r="A28" s="9" t="s">
        <v>97</v>
      </c>
      <c r="B28" s="19">
        <v>43992</v>
      </c>
      <c r="C28" s="15"/>
      <c r="D28" s="7"/>
      <c r="E28" s="7"/>
      <c r="F28" s="7"/>
      <c r="G28" s="7"/>
      <c r="H28" s="7"/>
      <c r="I28" s="7"/>
      <c r="J28" s="7"/>
      <c r="K28" s="7"/>
    </row>
    <row r="29" spans="1:11">
      <c r="A29" s="9" t="s">
        <v>21</v>
      </c>
      <c r="B29" s="19">
        <v>44032</v>
      </c>
      <c r="C29" s="15"/>
      <c r="D29" s="7"/>
      <c r="E29" s="7"/>
      <c r="F29" s="7"/>
      <c r="G29" s="7"/>
      <c r="H29" s="7"/>
      <c r="I29" s="7"/>
      <c r="J29" s="7"/>
      <c r="K29" s="7"/>
    </row>
    <row r="30" spans="1:11">
      <c r="A30" s="9" t="s">
        <v>98</v>
      </c>
      <c r="B30" s="19">
        <v>44051</v>
      </c>
      <c r="C30" s="15"/>
      <c r="D30" s="7"/>
      <c r="E30" s="7"/>
      <c r="F30" s="7"/>
      <c r="G30" s="7"/>
      <c r="H30" s="7"/>
      <c r="I30" s="7"/>
      <c r="J30" s="7"/>
      <c r="K30" s="7"/>
    </row>
    <row r="31" spans="1:11">
      <c r="A31" s="9" t="s">
        <v>99</v>
      </c>
      <c r="B31" s="19">
        <v>44100</v>
      </c>
      <c r="C31" s="15"/>
      <c r="D31" s="7"/>
      <c r="E31" s="7"/>
      <c r="F31" s="7"/>
      <c r="G31" s="7"/>
      <c r="H31" s="7"/>
      <c r="I31" s="7"/>
      <c r="J31" s="7"/>
      <c r="K31" s="7"/>
    </row>
    <row r="32" spans="1:11">
      <c r="A32" s="9" t="s">
        <v>100</v>
      </c>
      <c r="B32" s="19">
        <v>44135</v>
      </c>
      <c r="C32" s="15"/>
      <c r="D32" s="7"/>
      <c r="E32" s="7"/>
      <c r="F32" s="7"/>
      <c r="G32" s="7"/>
      <c r="H32" s="7"/>
      <c r="I32" s="7"/>
      <c r="J32" s="7"/>
      <c r="K32" s="7"/>
    </row>
    <row r="33" spans="1:11">
      <c r="A33" s="9" t="s">
        <v>101</v>
      </c>
      <c r="B33" s="19">
        <v>44146</v>
      </c>
      <c r="C33" s="15"/>
      <c r="D33" s="7"/>
      <c r="E33" s="7"/>
      <c r="F33" s="7"/>
      <c r="G33" s="7"/>
      <c r="H33" s="7"/>
      <c r="I33" s="7"/>
      <c r="J33" s="7"/>
      <c r="K33" s="7"/>
    </row>
    <row r="34" spans="1:11">
      <c r="A34" s="9" t="s">
        <v>102</v>
      </c>
      <c r="B34" s="19">
        <v>44180</v>
      </c>
      <c r="C34" s="15"/>
      <c r="D34" s="7"/>
      <c r="E34" s="7"/>
      <c r="F34" s="7"/>
      <c r="G34" s="7"/>
      <c r="H34" s="7"/>
      <c r="I34" s="7"/>
      <c r="J34" s="7"/>
      <c r="K34" s="7"/>
    </row>
    <row r="35" spans="1:11">
      <c r="A35" s="8"/>
      <c r="B35" s="8"/>
      <c r="C35" s="8"/>
      <c r="D35" s="8"/>
      <c r="E35" s="7"/>
      <c r="F35" s="7"/>
      <c r="G35" s="7"/>
      <c r="H35" s="7"/>
      <c r="I35" s="7"/>
      <c r="J35" s="7"/>
      <c r="K35" s="7"/>
    </row>
    <row r="36" spans="1:11">
      <c r="A36" s="8"/>
      <c r="B36" s="8"/>
      <c r="C36" s="8"/>
      <c r="D36" s="8"/>
      <c r="E36" s="7"/>
      <c r="F36" s="7"/>
      <c r="G36" s="7"/>
      <c r="H36" s="7"/>
      <c r="I36" s="7"/>
      <c r="J36" s="7"/>
      <c r="K36" s="7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/>
  </sheetViews>
  <sheetFormatPr defaultRowHeight="17"/>
  <cols>
    <col min="1" max="1" width="3.58203125" customWidth="1"/>
    <col min="2" max="2" width="9.6640625" customWidth="1"/>
    <col min="3" max="4" width="11.6640625" bestFit="1" customWidth="1"/>
    <col min="5" max="5" width="10.75" bestFit="1" customWidth="1"/>
    <col min="6" max="6" width="11.6640625" bestFit="1" customWidth="1"/>
    <col min="7" max="7" width="10.75" bestFit="1" customWidth="1"/>
    <col min="8" max="8" width="11.6640625" bestFit="1" customWidth="1"/>
    <col min="9" max="9" width="10.75" bestFit="1" customWidth="1"/>
  </cols>
  <sheetData>
    <row r="1" spans="1:9">
      <c r="A1" s="8"/>
      <c r="B1" s="8"/>
      <c r="C1" s="8"/>
      <c r="D1" s="8"/>
      <c r="E1" s="8"/>
      <c r="F1" s="8"/>
      <c r="G1" s="8"/>
      <c r="H1" s="8"/>
      <c r="I1" s="8"/>
    </row>
    <row r="2" spans="1:9">
      <c r="A2" s="8"/>
      <c r="B2" s="46" t="s">
        <v>103</v>
      </c>
      <c r="C2" s="46"/>
      <c r="D2" s="8"/>
      <c r="E2" s="8"/>
      <c r="F2" s="8"/>
      <c r="G2" s="8"/>
      <c r="H2" s="8"/>
      <c r="I2" s="8"/>
    </row>
    <row r="3" spans="1:9">
      <c r="A3" s="8"/>
      <c r="B3" s="24" t="s">
        <v>104</v>
      </c>
      <c r="C3" s="14">
        <v>50000000</v>
      </c>
      <c r="D3" s="8"/>
      <c r="E3" s="8"/>
      <c r="F3" s="8"/>
      <c r="G3" s="8"/>
      <c r="H3" s="8"/>
      <c r="I3" s="8"/>
    </row>
    <row r="4" spans="1:9">
      <c r="A4" s="8"/>
      <c r="B4" s="24" t="s">
        <v>105</v>
      </c>
      <c r="C4" s="25">
        <v>7.1999999999999995E-2</v>
      </c>
      <c r="D4" s="8"/>
      <c r="E4" s="8"/>
      <c r="F4" s="8"/>
      <c r="G4" s="8"/>
      <c r="H4" s="8"/>
      <c r="I4" s="8"/>
    </row>
    <row r="5" spans="1:9">
      <c r="A5" s="8"/>
      <c r="B5" s="24" t="s">
        <v>106</v>
      </c>
      <c r="C5" s="24">
        <v>2</v>
      </c>
      <c r="D5" s="8"/>
      <c r="E5" s="8"/>
      <c r="F5" s="8"/>
      <c r="G5" s="8"/>
      <c r="H5" s="8"/>
      <c r="I5" s="8"/>
    </row>
    <row r="6" spans="1:9">
      <c r="A6" s="8"/>
      <c r="B6" s="24" t="s">
        <v>107</v>
      </c>
      <c r="C6" s="26">
        <f>PMT($C$4/12, $C$5*12, -$C$3)</f>
        <v>2243165.1125832978</v>
      </c>
      <c r="D6" s="8"/>
      <c r="E6" s="8"/>
      <c r="F6" s="8"/>
      <c r="G6" s="8"/>
      <c r="H6" s="8"/>
      <c r="I6" s="8"/>
    </row>
    <row r="7" spans="1:9">
      <c r="A7" s="8"/>
      <c r="B7" s="8"/>
      <c r="C7" s="8"/>
      <c r="D7" s="8"/>
      <c r="E7" s="8"/>
      <c r="F7" s="8"/>
      <c r="G7" s="8"/>
      <c r="H7" s="8"/>
      <c r="I7" s="8"/>
    </row>
    <row r="8" spans="1:9">
      <c r="A8" s="8"/>
      <c r="B8" s="24"/>
      <c r="C8" s="24"/>
      <c r="D8" s="47" t="s">
        <v>108</v>
      </c>
      <c r="E8" s="47"/>
      <c r="F8" s="47"/>
      <c r="G8" s="47"/>
      <c r="H8" s="47"/>
      <c r="I8" s="47"/>
    </row>
    <row r="9" spans="1:9">
      <c r="A9" s="8"/>
      <c r="B9" s="24"/>
      <c r="C9" s="26"/>
      <c r="D9" s="14">
        <v>50000000</v>
      </c>
      <c r="E9" s="27">
        <v>53000000</v>
      </c>
      <c r="F9" s="14">
        <v>56000000</v>
      </c>
      <c r="G9" s="27">
        <v>59000000</v>
      </c>
      <c r="H9" s="14">
        <v>62000000</v>
      </c>
      <c r="I9" s="27">
        <v>70000000</v>
      </c>
    </row>
    <row r="10" spans="1:9">
      <c r="A10" s="8"/>
      <c r="B10" s="48" t="s">
        <v>109</v>
      </c>
      <c r="C10" s="28">
        <v>6.5000000000000002E-2</v>
      </c>
      <c r="D10" s="14"/>
      <c r="E10" s="14"/>
      <c r="F10" s="14"/>
      <c r="G10" s="14"/>
      <c r="H10" s="14"/>
      <c r="I10" s="14"/>
    </row>
    <row r="11" spans="1:9">
      <c r="A11" s="8"/>
      <c r="B11" s="49"/>
      <c r="C11" s="28">
        <v>6.7000000000000004E-2</v>
      </c>
      <c r="D11" s="14"/>
      <c r="E11" s="14"/>
      <c r="F11" s="14"/>
      <c r="G11" s="14"/>
      <c r="H11" s="14"/>
      <c r="I11" s="14"/>
    </row>
    <row r="12" spans="1:9">
      <c r="A12" s="8"/>
      <c r="B12" s="49"/>
      <c r="C12" s="28">
        <v>6.9000000000000006E-2</v>
      </c>
      <c r="D12" s="14"/>
      <c r="E12" s="14"/>
      <c r="F12" s="14"/>
      <c r="G12" s="14"/>
      <c r="H12" s="14"/>
      <c r="I12" s="14"/>
    </row>
    <row r="13" spans="1:9">
      <c r="A13" s="8"/>
      <c r="B13" s="49"/>
      <c r="C13" s="28">
        <v>7.0999999999999994E-2</v>
      </c>
      <c r="D13" s="14"/>
      <c r="E13" s="14"/>
      <c r="F13" s="14"/>
      <c r="G13" s="14"/>
      <c r="H13" s="14"/>
      <c r="I13" s="14"/>
    </row>
    <row r="14" spans="1:9">
      <c r="A14" s="8"/>
      <c r="B14" s="49"/>
      <c r="C14" s="28">
        <v>7.2999999999999995E-2</v>
      </c>
      <c r="D14" s="14"/>
      <c r="E14" s="14"/>
      <c r="F14" s="14"/>
      <c r="G14" s="14"/>
      <c r="H14" s="14"/>
      <c r="I14" s="14"/>
    </row>
    <row r="15" spans="1:9">
      <c r="A15" s="8"/>
      <c r="B15" s="49"/>
      <c r="C15" s="28">
        <v>7.4999999999999997E-2</v>
      </c>
      <c r="D15" s="14"/>
      <c r="E15" s="14"/>
      <c r="F15" s="14"/>
      <c r="G15" s="14"/>
      <c r="H15" s="14"/>
      <c r="I15" s="14"/>
    </row>
  </sheetData>
  <mergeCells count="3">
    <mergeCell ref="B2:C2"/>
    <mergeCell ref="D8:I8"/>
    <mergeCell ref="B10:B1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workbookViewId="0"/>
  </sheetViews>
  <sheetFormatPr defaultRowHeight="17"/>
  <cols>
    <col min="1" max="1" width="1.58203125" customWidth="1"/>
    <col min="2" max="2" width="14.58203125" customWidth="1"/>
    <col min="3" max="3" width="11.1640625" customWidth="1"/>
    <col min="4" max="9" width="10.4140625" customWidth="1"/>
  </cols>
  <sheetData>
    <row r="1" spans="2:9" ht="25.5">
      <c r="B1" s="50" t="s">
        <v>110</v>
      </c>
      <c r="C1" s="50"/>
      <c r="D1" s="50"/>
      <c r="E1" s="50"/>
      <c r="F1" s="50"/>
      <c r="G1" s="50"/>
      <c r="H1" s="50"/>
      <c r="I1" s="50"/>
    </row>
    <row r="2" spans="2:9">
      <c r="B2" s="1"/>
      <c r="C2" s="1"/>
      <c r="D2" s="1"/>
      <c r="E2" s="29"/>
      <c r="F2" s="29"/>
      <c r="G2" s="29"/>
      <c r="H2" s="51">
        <v>44559</v>
      </c>
      <c r="I2" s="51"/>
    </row>
    <row r="3" spans="2:9">
      <c r="B3" s="30" t="s">
        <v>111</v>
      </c>
      <c r="C3" s="30" t="s">
        <v>112</v>
      </c>
      <c r="D3" s="30" t="s">
        <v>113</v>
      </c>
      <c r="E3" s="30" t="s">
        <v>114</v>
      </c>
      <c r="F3" s="30" t="s">
        <v>115</v>
      </c>
      <c r="G3" s="30" t="s">
        <v>116</v>
      </c>
      <c r="H3" s="30" t="s">
        <v>117</v>
      </c>
      <c r="I3" s="30" t="s">
        <v>118</v>
      </c>
    </row>
    <row r="4" spans="2:9">
      <c r="B4" s="30">
        <v>2016</v>
      </c>
      <c r="C4" s="31">
        <v>123500</v>
      </c>
      <c r="D4" s="32">
        <f>C4*$C$12</f>
        <v>51870</v>
      </c>
      <c r="E4" s="32">
        <f>C4-D4</f>
        <v>71630</v>
      </c>
      <c r="F4" s="31">
        <v>6000</v>
      </c>
      <c r="G4" s="32">
        <f>E4-F4</f>
        <v>65630</v>
      </c>
      <c r="H4" s="32">
        <f>G4*$C$10</f>
        <v>15751.199999999999</v>
      </c>
      <c r="I4" s="32">
        <f>ROUND(G4-H4,-2)</f>
        <v>49900</v>
      </c>
    </row>
    <row r="5" spans="2:9">
      <c r="B5" s="30">
        <v>2017</v>
      </c>
      <c r="C5" s="31">
        <f>C4*(1+$C$11)</f>
        <v>138653.38475471697</v>
      </c>
      <c r="D5" s="32">
        <f>C5*$C$12</f>
        <v>58234.421596981127</v>
      </c>
      <c r="E5" s="32">
        <f>C5-D5</f>
        <v>80418.963157735852</v>
      </c>
      <c r="F5" s="31">
        <v>6000</v>
      </c>
      <c r="G5" s="32">
        <f>E5-F5</f>
        <v>74418.963157735852</v>
      </c>
      <c r="H5" s="32">
        <f>G5*$C$10</f>
        <v>17860.551157856604</v>
      </c>
      <c r="I5" s="32">
        <f>ROUND(G5-H5,-2)</f>
        <v>56600</v>
      </c>
    </row>
    <row r="6" spans="2:9">
      <c r="B6" s="30">
        <v>2018</v>
      </c>
      <c r="C6" s="31">
        <f>C5*(1+$C$11)</f>
        <v>155666.08181327596</v>
      </c>
      <c r="D6" s="32">
        <f>C6*$C$12</f>
        <v>65379.754361575899</v>
      </c>
      <c r="E6" s="32">
        <f>C6-D6</f>
        <v>90286.327451700054</v>
      </c>
      <c r="F6" s="31">
        <v>6000</v>
      </c>
      <c r="G6" s="32">
        <f>E6-F6</f>
        <v>84286.327451700054</v>
      </c>
      <c r="H6" s="32">
        <f>G6*$C$10</f>
        <v>20228.718588408014</v>
      </c>
      <c r="I6" s="32">
        <f>ROUND(G6-H6,-2)</f>
        <v>64100</v>
      </c>
    </row>
    <row r="7" spans="2:9">
      <c r="B7" s="30">
        <v>2019</v>
      </c>
      <c r="C7" s="31">
        <f>C6*(1+$C$11)</f>
        <v>174766.22781308019</v>
      </c>
      <c r="D7" s="32">
        <f>C7*$C$12</f>
        <v>73401.815681493681</v>
      </c>
      <c r="E7" s="32">
        <f>C7-D7</f>
        <v>101364.4121315865</v>
      </c>
      <c r="F7" s="31">
        <v>6000</v>
      </c>
      <c r="G7" s="32">
        <f>E7-F7</f>
        <v>95364.412131586505</v>
      </c>
      <c r="H7" s="32">
        <f>G7*$C$10</f>
        <v>22887.458911580761</v>
      </c>
      <c r="I7" s="32">
        <f>ROUND(G7-H7,-2)</f>
        <v>72500</v>
      </c>
    </row>
    <row r="8" spans="2:9">
      <c r="B8" s="30">
        <v>2020</v>
      </c>
      <c r="C8" s="31">
        <f>C7*(1+$C$11)</f>
        <v>196209.95163641722</v>
      </c>
      <c r="D8" s="32">
        <f>C8*$C$12</f>
        <v>82408.179687295225</v>
      </c>
      <c r="E8" s="32">
        <f>C8-D8</f>
        <v>113801.77194912199</v>
      </c>
      <c r="F8" s="31">
        <v>6000</v>
      </c>
      <c r="G8" s="32">
        <f>E8-F8</f>
        <v>107801.77194912199</v>
      </c>
      <c r="H8" s="32">
        <f>G8*$C$10</f>
        <v>25872.425267789276</v>
      </c>
      <c r="I8" s="32">
        <f>ROUND(G8-H8,-2)</f>
        <v>81900</v>
      </c>
    </row>
    <row r="9" spans="2:9">
      <c r="B9" s="30" t="s">
        <v>119</v>
      </c>
      <c r="C9" s="33">
        <f t="shared" ref="C9:I9" si="0">AVERAGE(C4:C8)</f>
        <v>157759.12920349807</v>
      </c>
      <c r="D9" s="33">
        <f t="shared" si="0"/>
        <v>66258.834265469195</v>
      </c>
      <c r="E9" s="33">
        <f t="shared" si="0"/>
        <v>91500.294938028877</v>
      </c>
      <c r="F9" s="33">
        <f t="shared" si="0"/>
        <v>6000</v>
      </c>
      <c r="G9" s="33">
        <f t="shared" si="0"/>
        <v>85500.294938028877</v>
      </c>
      <c r="H9" s="33">
        <f t="shared" si="0"/>
        <v>20520.070785126933</v>
      </c>
      <c r="I9" s="33">
        <f t="shared" si="0"/>
        <v>65000</v>
      </c>
    </row>
    <row r="10" spans="2:9">
      <c r="B10" s="34" t="s">
        <v>120</v>
      </c>
      <c r="C10" s="35">
        <v>0.24</v>
      </c>
      <c r="D10" s="29"/>
      <c r="E10" s="29"/>
      <c r="F10" s="29"/>
      <c r="G10" s="29"/>
      <c r="H10" s="29"/>
      <c r="I10" s="29"/>
    </row>
    <row r="11" spans="2:9">
      <c r="B11" s="34" t="s">
        <v>121</v>
      </c>
      <c r="C11" s="36">
        <v>0.1226994716981132</v>
      </c>
      <c r="D11" s="29"/>
      <c r="E11" s="1"/>
      <c r="F11" s="1"/>
      <c r="G11" s="1"/>
      <c r="H11" s="1"/>
      <c r="I11" s="1"/>
    </row>
    <row r="12" spans="2:9">
      <c r="B12" s="34" t="s">
        <v>122</v>
      </c>
      <c r="C12" s="37">
        <v>0.42</v>
      </c>
      <c r="D12" s="29"/>
      <c r="E12" s="1"/>
      <c r="F12" s="1"/>
      <c r="G12" s="1"/>
      <c r="H12" s="1"/>
      <c r="I12" s="1"/>
    </row>
  </sheetData>
  <mergeCells count="2">
    <mergeCell ref="B1:I1"/>
    <mergeCell ref="H2:I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/>
  </sheetViews>
  <sheetFormatPr defaultRowHeight="17"/>
  <cols>
    <col min="1" max="1" width="11.6640625" customWidth="1"/>
    <col min="2" max="4" width="10.4140625" customWidth="1"/>
  </cols>
  <sheetData>
    <row r="1" spans="1:4" ht="17.5">
      <c r="A1" s="38" t="s">
        <v>123</v>
      </c>
      <c r="B1" s="38"/>
      <c r="C1" s="39"/>
      <c r="D1" s="38"/>
    </row>
    <row r="2" spans="1:4">
      <c r="A2" s="52" t="s">
        <v>124</v>
      </c>
      <c r="B2" s="54" t="s">
        <v>125</v>
      </c>
      <c r="C2" s="55"/>
      <c r="D2" s="56"/>
    </row>
    <row r="3" spans="1:4">
      <c r="A3" s="53"/>
      <c r="B3" s="40" t="s">
        <v>126</v>
      </c>
      <c r="C3" s="40" t="s">
        <v>127</v>
      </c>
      <c r="D3" s="40" t="s">
        <v>128</v>
      </c>
    </row>
    <row r="4" spans="1:4">
      <c r="A4" s="41" t="s">
        <v>129</v>
      </c>
      <c r="B4" s="14">
        <v>312500</v>
      </c>
      <c r="C4" s="14">
        <v>378390</v>
      </c>
      <c r="D4" s="42">
        <f>(C4-B4)/B4</f>
        <v>0.21084800000000001</v>
      </c>
    </row>
    <row r="5" spans="1:4">
      <c r="A5" s="41" t="s">
        <v>130</v>
      </c>
      <c r="B5" s="14">
        <v>583000</v>
      </c>
      <c r="C5" s="14">
        <v>648890</v>
      </c>
      <c r="D5" s="42">
        <f t="shared" ref="D5:D13" si="0">(C5-B5)/B5</f>
        <v>0.1130188679245283</v>
      </c>
    </row>
    <row r="6" spans="1:4">
      <c r="A6" s="41" t="s">
        <v>131</v>
      </c>
      <c r="B6" s="14">
        <v>9000</v>
      </c>
      <c r="C6" s="14">
        <v>74890</v>
      </c>
      <c r="D6" s="42">
        <f t="shared" si="0"/>
        <v>7.3211111111111107</v>
      </c>
    </row>
    <row r="7" spans="1:4">
      <c r="A7" s="41" t="s">
        <v>132</v>
      </c>
      <c r="B7" s="14">
        <v>33895</v>
      </c>
      <c r="C7" s="14">
        <v>99785</v>
      </c>
      <c r="D7" s="42">
        <f t="shared" si="0"/>
        <v>1.9439445345921227</v>
      </c>
    </row>
    <row r="8" spans="1:4">
      <c r="A8" s="41" t="s">
        <v>133</v>
      </c>
      <c r="B8" s="14">
        <v>24866</v>
      </c>
      <c r="C8" s="14">
        <v>90756</v>
      </c>
      <c r="D8" s="42">
        <f t="shared" si="0"/>
        <v>2.6498029437786537</v>
      </c>
    </row>
    <row r="9" spans="1:4">
      <c r="A9" s="41" t="s">
        <v>134</v>
      </c>
      <c r="B9" s="14">
        <v>25000</v>
      </c>
      <c r="C9" s="14">
        <v>90890</v>
      </c>
      <c r="D9" s="42">
        <f t="shared" si="0"/>
        <v>2.6356000000000002</v>
      </c>
    </row>
    <row r="10" spans="1:4">
      <c r="A10" s="41" t="s">
        <v>135</v>
      </c>
      <c r="B10" s="14">
        <v>72000</v>
      </c>
      <c r="C10" s="14">
        <v>137890</v>
      </c>
      <c r="D10" s="42">
        <f t="shared" si="0"/>
        <v>0.91513888888888884</v>
      </c>
    </row>
    <row r="11" spans="1:4">
      <c r="A11" s="41" t="s">
        <v>136</v>
      </c>
      <c r="B11" s="14">
        <v>31000</v>
      </c>
      <c r="C11" s="14">
        <v>96890</v>
      </c>
      <c r="D11" s="42">
        <f t="shared" si="0"/>
        <v>2.1254838709677419</v>
      </c>
    </row>
    <row r="12" spans="1:4">
      <c r="A12" s="41" t="s">
        <v>137</v>
      </c>
      <c r="B12" s="14">
        <v>69000</v>
      </c>
      <c r="C12" s="14">
        <v>134890</v>
      </c>
      <c r="D12" s="42">
        <f t="shared" si="0"/>
        <v>0.95492753623188409</v>
      </c>
    </row>
    <row r="13" spans="1:4">
      <c r="A13" s="41" t="s">
        <v>138</v>
      </c>
      <c r="B13" s="14">
        <v>12000</v>
      </c>
      <c r="C13" s="14">
        <v>77890</v>
      </c>
      <c r="D13" s="42">
        <f t="shared" si="0"/>
        <v>5.4908333333333337</v>
      </c>
    </row>
    <row r="14" spans="1:4">
      <c r="A14" s="41" t="s">
        <v>139</v>
      </c>
      <c r="B14" s="43"/>
      <c r="C14" s="43"/>
      <c r="D14" s="44"/>
    </row>
  </sheetData>
  <mergeCells count="2">
    <mergeCell ref="A2:A3"/>
    <mergeCell ref="B2:D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/>
  </sheetViews>
  <sheetFormatPr defaultRowHeight="17"/>
  <cols>
    <col min="2" max="2" width="10.5" customWidth="1"/>
    <col min="3" max="3" width="10.4140625" bestFit="1" customWidth="1"/>
    <col min="4" max="4" width="11.08203125" customWidth="1"/>
    <col min="5" max="7" width="10.58203125" bestFit="1" customWidth="1"/>
  </cols>
  <sheetData>
    <row r="1" spans="1:7" ht="25.5">
      <c r="A1" s="57" t="s">
        <v>140</v>
      </c>
      <c r="B1" s="57"/>
      <c r="C1" s="57"/>
      <c r="D1" s="57"/>
      <c r="E1" s="57"/>
      <c r="F1" s="57"/>
      <c r="G1" s="57"/>
    </row>
    <row r="2" spans="1:7">
      <c r="A2" s="1"/>
      <c r="B2" s="1"/>
      <c r="C2" s="1"/>
      <c r="D2" s="1"/>
      <c r="E2" s="1"/>
      <c r="F2" s="1"/>
      <c r="G2" s="1"/>
    </row>
    <row r="3" spans="1:7">
      <c r="A3" s="30" t="s">
        <v>141</v>
      </c>
      <c r="B3" s="30" t="s">
        <v>142</v>
      </c>
      <c r="C3" s="30" t="s">
        <v>143</v>
      </c>
      <c r="D3" s="30" t="s">
        <v>144</v>
      </c>
      <c r="E3" s="30" t="s">
        <v>145</v>
      </c>
      <c r="F3" s="30" t="s">
        <v>146</v>
      </c>
      <c r="G3" s="15" t="s">
        <v>147</v>
      </c>
    </row>
    <row r="4" spans="1:7">
      <c r="A4" s="30">
        <v>1</v>
      </c>
      <c r="B4" s="30" t="s">
        <v>148</v>
      </c>
      <c r="C4" s="30" t="s">
        <v>149</v>
      </c>
      <c r="D4" s="30" t="s">
        <v>9</v>
      </c>
      <c r="E4" s="45">
        <v>1500000</v>
      </c>
      <c r="F4" s="45">
        <v>2100000</v>
      </c>
      <c r="G4" s="45">
        <f t="shared" ref="G4:G9" si="0">F4-E4</f>
        <v>600000</v>
      </c>
    </row>
    <row r="5" spans="1:7">
      <c r="A5" s="30">
        <v>2</v>
      </c>
      <c r="B5" s="30" t="s">
        <v>150</v>
      </c>
      <c r="C5" s="30" t="s">
        <v>151</v>
      </c>
      <c r="D5" s="30" t="s">
        <v>152</v>
      </c>
      <c r="E5" s="45">
        <v>1200000</v>
      </c>
      <c r="F5" s="45">
        <v>1800000</v>
      </c>
      <c r="G5" s="45">
        <f t="shared" si="0"/>
        <v>600000</v>
      </c>
    </row>
    <row r="6" spans="1:7">
      <c r="A6" s="30">
        <v>3</v>
      </c>
      <c r="B6" s="30" t="s">
        <v>153</v>
      </c>
      <c r="C6" s="30" t="s">
        <v>154</v>
      </c>
      <c r="D6" s="30" t="s">
        <v>155</v>
      </c>
      <c r="E6" s="45">
        <v>1500000</v>
      </c>
      <c r="F6" s="45">
        <v>2500000</v>
      </c>
      <c r="G6" s="45">
        <f t="shared" si="0"/>
        <v>1000000</v>
      </c>
    </row>
    <row r="7" spans="1:7">
      <c r="A7" s="30">
        <v>4</v>
      </c>
      <c r="B7" s="30" t="s">
        <v>156</v>
      </c>
      <c r="C7" s="30" t="s">
        <v>157</v>
      </c>
      <c r="D7" s="30" t="s">
        <v>21</v>
      </c>
      <c r="E7" s="45">
        <v>800000</v>
      </c>
      <c r="F7" s="45">
        <v>1500000</v>
      </c>
      <c r="G7" s="45">
        <f t="shared" si="0"/>
        <v>700000</v>
      </c>
    </row>
    <row r="8" spans="1:7">
      <c r="A8" s="30">
        <v>5</v>
      </c>
      <c r="B8" s="30" t="s">
        <v>158</v>
      </c>
      <c r="C8" s="30" t="s">
        <v>159</v>
      </c>
      <c r="D8" s="30" t="s">
        <v>160</v>
      </c>
      <c r="E8" s="45">
        <v>1250000</v>
      </c>
      <c r="F8" s="45">
        <v>1850000</v>
      </c>
      <c r="G8" s="45">
        <f t="shared" si="0"/>
        <v>600000</v>
      </c>
    </row>
    <row r="9" spans="1:7">
      <c r="A9" s="30">
        <v>6</v>
      </c>
      <c r="B9" s="30" t="s">
        <v>161</v>
      </c>
      <c r="C9" s="30" t="s">
        <v>162</v>
      </c>
      <c r="D9" s="30" t="s">
        <v>152</v>
      </c>
      <c r="E9" s="45">
        <v>350000</v>
      </c>
      <c r="F9" s="45">
        <v>800000</v>
      </c>
      <c r="G9" s="45">
        <f t="shared" si="0"/>
        <v>450000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매크로작성</vt:lpstr>
      <vt:lpstr>차트작성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2020-08-02T10:57:57Z</dcterms:modified>
</cp:coreProperties>
</file>