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기출문제따라하기\"/>
    </mc:Choice>
  </mc:AlternateContent>
  <bookViews>
    <workbookView xWindow="0" yWindow="0" windowWidth="25600" windowHeight="12170" tabRatio="816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11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'기본작업-3'!$A$3:$H$16</definedName>
    <definedName name="_xlnm.Criteria" localSheetId="2">'기본작업-3'!$A$19:$B$20</definedName>
    <definedName name="_xlnm.Extract" localSheetId="2">'기본작업-3'!$A$23:$H$23</definedName>
    <definedName name="가격">'기본작업-2'!$D$4:$D$15</definedName>
    <definedName name="순이익">'분석작업-1'!$E$6</definedName>
    <definedName name="판매가격">'분석작업-1'!$B$5</definedName>
    <definedName name="판매수량">'분석작업-1'!$B$4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7" l="1"/>
  <c r="G12" i="7"/>
  <c r="G11" i="7"/>
  <c r="G10" i="7"/>
  <c r="G9" i="7"/>
  <c r="G8" i="7"/>
  <c r="G7" i="7"/>
  <c r="G6" i="7"/>
  <c r="G5" i="7"/>
  <c r="G4" i="7"/>
  <c r="J16" i="4" l="1"/>
  <c r="J15" i="4" l="1"/>
  <c r="J17" i="4"/>
  <c r="J18" i="4"/>
  <c r="J19" i="4"/>
  <c r="J20" i="4"/>
  <c r="J21" i="4"/>
  <c r="J22" i="4"/>
  <c r="J23" i="4"/>
  <c r="J24" i="4"/>
  <c r="J14" i="4"/>
  <c r="E29" i="4" l="1"/>
  <c r="E30" i="4"/>
  <c r="E31" i="4"/>
  <c r="E32" i="4"/>
  <c r="E33" i="4"/>
  <c r="E34" i="4"/>
  <c r="E35" i="4"/>
  <c r="E36" i="4"/>
  <c r="E37" i="4"/>
  <c r="E28" i="4"/>
  <c r="J4" i="4"/>
  <c r="J5" i="4"/>
  <c r="J6" i="4"/>
  <c r="J7" i="4"/>
  <c r="J8" i="4"/>
  <c r="J9" i="4"/>
  <c r="J10" i="4"/>
  <c r="J3" i="4"/>
  <c r="E3" i="5"/>
  <c r="B6" i="5"/>
  <c r="D4" i="4"/>
  <c r="D5" i="4"/>
  <c r="D6" i="4"/>
  <c r="D7" i="4"/>
  <c r="D8" i="4"/>
  <c r="D9" i="4"/>
  <c r="D10" i="4"/>
  <c r="D3" i="4"/>
  <c r="D24" i="4" l="1"/>
  <c r="B20" i="3"/>
  <c r="E5" i="5" l="1"/>
  <c r="F6" i="2" l="1"/>
  <c r="F7" i="2"/>
  <c r="F8" i="2"/>
  <c r="F9" i="2"/>
  <c r="F10" i="2"/>
  <c r="F11" i="2"/>
  <c r="F12" i="2"/>
  <c r="F13" i="2"/>
  <c r="F14" i="2"/>
  <c r="F15" i="2"/>
  <c r="F5" i="2"/>
  <c r="F4" i="2"/>
  <c r="E6" i="5" l="1"/>
</calcChain>
</file>

<file path=xl/sharedStrings.xml><?xml version="1.0" encoding="utf-8"?>
<sst xmlns="http://schemas.openxmlformats.org/spreadsheetml/2006/main" count="387" uniqueCount="289">
  <si>
    <t>등급</t>
  </si>
  <si>
    <t>1+</t>
  </si>
  <si>
    <t>1등급</t>
  </si>
  <si>
    <t>2등급</t>
  </si>
  <si>
    <t>이사일자</t>
  </si>
  <si>
    <t>계약자명</t>
  </si>
  <si>
    <t>지역</t>
  </si>
  <si>
    <t>이사량(톤)</t>
  </si>
  <si>
    <t>이사비용</t>
  </si>
  <si>
    <t>8km</t>
  </si>
  <si>
    <t>9km</t>
  </si>
  <si>
    <t>13km</t>
  </si>
  <si>
    <t>[표1]</t>
  </si>
  <si>
    <t>정류장수</t>
  </si>
  <si>
    <t>출발시간</t>
  </si>
  <si>
    <t>도착시간</t>
  </si>
  <si>
    <t>[표3]</t>
  </si>
  <si>
    <t>장르</t>
  </si>
  <si>
    <t>상영등급</t>
  </si>
  <si>
    <t>액션</t>
  </si>
  <si>
    <t>15세이상</t>
  </si>
  <si>
    <t>12세이상</t>
  </si>
  <si>
    <t>가족</t>
  </si>
  <si>
    <t>전체</t>
  </si>
  <si>
    <t>&lt;조건&gt;</t>
  </si>
  <si>
    <t>[표2]</t>
    <phoneticPr fontId="2" type="noConversion"/>
  </si>
  <si>
    <t>부서명</t>
    <phoneticPr fontId="2" type="noConversion"/>
  </si>
  <si>
    <t>판매실적</t>
    <phoneticPr fontId="2" type="noConversion"/>
  </si>
  <si>
    <t>비고</t>
    <phoneticPr fontId="2" type="noConversion"/>
  </si>
  <si>
    <t>[표4]</t>
    <phoneticPr fontId="2" type="noConversion"/>
  </si>
  <si>
    <t>[표5]</t>
    <phoneticPr fontId="2" type="noConversion"/>
  </si>
  <si>
    <t>수강코드</t>
    <phoneticPr fontId="2" type="noConversion"/>
  </si>
  <si>
    <t>강사명</t>
    <phoneticPr fontId="2" type="noConversion"/>
  </si>
  <si>
    <t>수강과목</t>
    <phoneticPr fontId="2" type="noConversion"/>
  </si>
  <si>
    <t>순이익</t>
    <phoneticPr fontId="2" type="noConversion"/>
  </si>
  <si>
    <t>[표1]</t>
    <phoneticPr fontId="2" type="noConversion"/>
  </si>
  <si>
    <t>서울 영업실적</t>
    <phoneticPr fontId="2" type="noConversion"/>
  </si>
  <si>
    <t>[표2]</t>
    <phoneticPr fontId="2" type="noConversion"/>
  </si>
  <si>
    <t>경기 영업실적</t>
    <phoneticPr fontId="2" type="noConversion"/>
  </si>
  <si>
    <t>제품코드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</si>
  <si>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</si>
  <si>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</si>
  <si>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</si>
  <si>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</si>
  <si>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</si>
  <si>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</si>
  <si>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[표3]</t>
    <phoneticPr fontId="2" type="noConversion"/>
  </si>
  <si>
    <t>인천 영업실적</t>
    <phoneticPr fontId="2" type="noConversion"/>
  </si>
  <si>
    <t>수도권 영업실적</t>
    <phoneticPr fontId="2" type="noConversion"/>
  </si>
  <si>
    <t>제품코드</t>
    <phoneticPr fontId="2" type="noConversion"/>
  </si>
  <si>
    <t>2월</t>
    <phoneticPr fontId="2" type="noConversion"/>
  </si>
  <si>
    <t>3월</t>
    <phoneticPr fontId="2" type="noConversion"/>
  </si>
  <si>
    <t>2월</t>
    <phoneticPr fontId="2" type="noConversion"/>
  </si>
  <si>
    <t>학생명</t>
    <phoneticPr fontId="2" type="noConversion"/>
  </si>
  <si>
    <t>국어</t>
    <phoneticPr fontId="2" type="noConversion"/>
  </si>
  <si>
    <t>총점</t>
    <phoneticPr fontId="2" type="noConversion"/>
  </si>
  <si>
    <t>매출일자</t>
    <phoneticPr fontId="2" type="noConversion"/>
  </si>
  <si>
    <t>거래처코드</t>
    <phoneticPr fontId="2" type="noConversion"/>
  </si>
  <si>
    <t>매출지역</t>
    <phoneticPr fontId="2" type="noConversion"/>
  </si>
  <si>
    <t>매출금액</t>
    <phoneticPr fontId="2" type="noConversion"/>
  </si>
  <si>
    <t>판매량</t>
    <phoneticPr fontId="2" type="noConversion"/>
  </si>
  <si>
    <t>연락처</t>
    <phoneticPr fontId="2" type="noConversion"/>
  </si>
  <si>
    <t>4월3일</t>
    <phoneticPr fontId="2" type="noConversion"/>
  </si>
  <si>
    <t>4월5일</t>
    <phoneticPr fontId="2" type="noConversion"/>
  </si>
  <si>
    <t>4월8일</t>
    <phoneticPr fontId="2" type="noConversion"/>
  </si>
  <si>
    <t>4월12일</t>
    <phoneticPr fontId="2" type="noConversion"/>
  </si>
  <si>
    <t>4월15일</t>
    <phoneticPr fontId="2" type="noConversion"/>
  </si>
  <si>
    <t>4월18일</t>
    <phoneticPr fontId="2" type="noConversion"/>
  </si>
  <si>
    <t>4월20일</t>
    <phoneticPr fontId="2" type="noConversion"/>
  </si>
  <si>
    <t>4월25일</t>
    <phoneticPr fontId="2" type="noConversion"/>
  </si>
  <si>
    <t>상공산업 4월 매출현황</t>
    <phoneticPr fontId="2" type="noConversion"/>
  </si>
  <si>
    <t>BC103</t>
    <phoneticPr fontId="2" type="noConversion"/>
  </si>
  <si>
    <t>4월28일</t>
    <phoneticPr fontId="2" type="noConversion"/>
  </si>
  <si>
    <t>AC205</t>
    <phoneticPr fontId="2" type="noConversion"/>
  </si>
  <si>
    <t>BL203</t>
    <phoneticPr fontId="2" type="noConversion"/>
  </si>
  <si>
    <t>DU103</t>
    <phoneticPr fontId="2" type="noConversion"/>
  </si>
  <si>
    <t>GC104</t>
    <phoneticPr fontId="2" type="noConversion"/>
  </si>
  <si>
    <t>MH303</t>
    <phoneticPr fontId="2" type="noConversion"/>
  </si>
  <si>
    <t>CT405</t>
    <phoneticPr fontId="2" type="noConversion"/>
  </si>
  <si>
    <t>PP206</t>
    <phoneticPr fontId="2" type="noConversion"/>
  </si>
  <si>
    <t>AN508</t>
    <phoneticPr fontId="2" type="noConversion"/>
  </si>
  <si>
    <t>DB208</t>
    <phoneticPr fontId="2" type="noConversion"/>
  </si>
  <si>
    <t>강남구</t>
    <phoneticPr fontId="2" type="noConversion"/>
  </si>
  <si>
    <t>서초구</t>
    <phoneticPr fontId="2" type="noConversion"/>
  </si>
  <si>
    <t>송파구</t>
    <phoneticPr fontId="2" type="noConversion"/>
  </si>
  <si>
    <t>용산구</t>
    <phoneticPr fontId="2" type="noConversion"/>
  </si>
  <si>
    <t>양천구</t>
    <phoneticPr fontId="2" type="noConversion"/>
  </si>
  <si>
    <t>광진구</t>
    <phoneticPr fontId="2" type="noConversion"/>
  </si>
  <si>
    <t>종로구</t>
    <phoneticPr fontId="2" type="noConversion"/>
  </si>
  <si>
    <t>마포구</t>
    <phoneticPr fontId="2" type="noConversion"/>
  </si>
  <si>
    <t>노원구</t>
    <phoneticPr fontId="2" type="noConversion"/>
  </si>
  <si>
    <t>동작구</t>
    <phoneticPr fontId="2" type="noConversion"/>
  </si>
  <si>
    <t>3470-1234</t>
    <phoneticPr fontId="2" type="noConversion"/>
  </si>
  <si>
    <t>3470-2200</t>
    <phoneticPr fontId="2" type="noConversion"/>
  </si>
  <si>
    <t>3470-3300</t>
    <phoneticPr fontId="2" type="noConversion"/>
  </si>
  <si>
    <t>3709-4321</t>
    <phoneticPr fontId="2" type="noConversion"/>
  </si>
  <si>
    <t>3470-5600</t>
    <phoneticPr fontId="2" type="noConversion"/>
  </si>
  <si>
    <t>3470-7890</t>
    <phoneticPr fontId="2" type="noConversion"/>
  </si>
  <si>
    <t>3709-4850</t>
    <phoneticPr fontId="2" type="noConversion"/>
  </si>
  <si>
    <t>3709-9870</t>
    <phoneticPr fontId="2" type="noConversion"/>
  </si>
  <si>
    <t>3470-6360</t>
    <phoneticPr fontId="2" type="noConversion"/>
  </si>
  <si>
    <t>3709-7777</t>
    <phoneticPr fontId="2" type="noConversion"/>
  </si>
  <si>
    <t>상공 정육식당 소고기 판매 현황</t>
    <phoneticPr fontId="2" type="noConversion"/>
  </si>
  <si>
    <t>꽃등심</t>
    <phoneticPr fontId="2" type="noConversion"/>
  </si>
  <si>
    <t>갈비살</t>
    <phoneticPr fontId="2" type="noConversion"/>
  </si>
  <si>
    <t>채끝살</t>
    <phoneticPr fontId="2" type="noConversion"/>
  </si>
  <si>
    <t>포장일자</t>
    <phoneticPr fontId="2" type="noConversion"/>
  </si>
  <si>
    <t>가격(200g)</t>
    <phoneticPr fontId="2" type="noConversion"/>
  </si>
  <si>
    <t>안심</t>
    <phoneticPr fontId="2" type="noConversion"/>
  </si>
  <si>
    <t>판매량(kg)</t>
    <phoneticPr fontId="2" type="noConversion"/>
  </si>
  <si>
    <t>총판매금액</t>
    <phoneticPr fontId="2" type="noConversion"/>
  </si>
  <si>
    <t>종류</t>
    <phoneticPr fontId="2" type="noConversion"/>
  </si>
  <si>
    <t>상공 포장이사 예약 현황</t>
    <phoneticPr fontId="2" type="noConversion"/>
  </si>
  <si>
    <t>예약일자</t>
    <phoneticPr fontId="2" type="noConversion"/>
  </si>
  <si>
    <t>차량(대)</t>
    <phoneticPr fontId="2" type="noConversion"/>
  </si>
  <si>
    <t>김나경</t>
    <phoneticPr fontId="2" type="noConversion"/>
  </si>
  <si>
    <t>임홍진</t>
    <phoneticPr fontId="2" type="noConversion"/>
  </si>
  <si>
    <t>정은애</t>
    <phoneticPr fontId="2" type="noConversion"/>
  </si>
  <si>
    <t>손가인</t>
    <phoneticPr fontId="2" type="noConversion"/>
  </si>
  <si>
    <t>마동희</t>
    <phoneticPr fontId="2" type="noConversion"/>
  </si>
  <si>
    <t>김대건</t>
    <phoneticPr fontId="2" type="noConversion"/>
  </si>
  <si>
    <t>강미경</t>
    <phoneticPr fontId="2" type="noConversion"/>
  </si>
  <si>
    <t>고창희</t>
    <phoneticPr fontId="2" type="noConversion"/>
  </si>
  <si>
    <t>최미은</t>
    <phoneticPr fontId="2" type="noConversion"/>
  </si>
  <si>
    <t>정순희</t>
    <phoneticPr fontId="2" type="noConversion"/>
  </si>
  <si>
    <t>이미정</t>
    <phoneticPr fontId="2" type="noConversion"/>
  </si>
  <si>
    <t>김가은</t>
    <phoneticPr fontId="2" type="noConversion"/>
  </si>
  <si>
    <t>구창일</t>
    <phoneticPr fontId="2" type="noConversion"/>
  </si>
  <si>
    <t>개포동</t>
    <phoneticPr fontId="2" type="noConversion"/>
  </si>
  <si>
    <t>공덕동</t>
    <phoneticPr fontId="2" type="noConversion"/>
  </si>
  <si>
    <t>염창동</t>
    <phoneticPr fontId="2" type="noConversion"/>
  </si>
  <si>
    <t>목동</t>
    <phoneticPr fontId="2" type="noConversion"/>
  </si>
  <si>
    <t>방학동</t>
    <phoneticPr fontId="2" type="noConversion"/>
  </si>
  <si>
    <t>장안동</t>
    <phoneticPr fontId="2" type="noConversion"/>
  </si>
  <si>
    <t>개봉동</t>
    <phoneticPr fontId="2" type="noConversion"/>
  </si>
  <si>
    <t>상암동</t>
    <phoneticPr fontId="2" type="noConversion"/>
  </si>
  <si>
    <t>아현동</t>
    <phoneticPr fontId="2" type="noConversion"/>
  </si>
  <si>
    <t>성북동</t>
    <phoneticPr fontId="2" type="noConversion"/>
  </si>
  <si>
    <t>상일동</t>
    <phoneticPr fontId="2" type="noConversion"/>
  </si>
  <si>
    <t>우면동</t>
    <phoneticPr fontId="2" type="noConversion"/>
  </si>
  <si>
    <t>신림동</t>
    <phoneticPr fontId="2" type="noConversion"/>
  </si>
  <si>
    <t>이사거리</t>
    <phoneticPr fontId="2" type="noConversion"/>
  </si>
  <si>
    <t>14km</t>
  </si>
  <si>
    <t>32km</t>
  </si>
  <si>
    <t>10km</t>
  </si>
  <si>
    <t>11km</t>
  </si>
  <si>
    <t>60km</t>
  </si>
  <si>
    <t>24km</t>
  </si>
  <si>
    <t>18km</t>
  </si>
  <si>
    <t>34km</t>
  </si>
  <si>
    <t>12km</t>
  </si>
  <si>
    <t>셔틀버스 운행 시간표</t>
    <phoneticPr fontId="2" type="noConversion"/>
  </si>
  <si>
    <t>목적지</t>
    <phoneticPr fontId="2" type="noConversion"/>
  </si>
  <si>
    <t>경복궁</t>
    <phoneticPr fontId="2" type="noConversion"/>
  </si>
  <si>
    <t>광화문</t>
    <phoneticPr fontId="2" type="noConversion"/>
  </si>
  <si>
    <t>청계천</t>
    <phoneticPr fontId="2" type="noConversion"/>
  </si>
  <si>
    <t>인사동</t>
    <phoneticPr fontId="2" type="noConversion"/>
  </si>
  <si>
    <t>북촌</t>
    <phoneticPr fontId="2" type="noConversion"/>
  </si>
  <si>
    <t>남산</t>
    <phoneticPr fontId="2" type="noConversion"/>
  </si>
  <si>
    <t>서울역</t>
    <phoneticPr fontId="2" type="noConversion"/>
  </si>
  <si>
    <t>동대문</t>
    <phoneticPr fontId="2" type="noConversion"/>
  </si>
  <si>
    <t>영업부서별 실적표</t>
    <phoneticPr fontId="2" type="noConversion"/>
  </si>
  <si>
    <t>백화점</t>
    <phoneticPr fontId="2" type="noConversion"/>
  </si>
  <si>
    <t>백화점</t>
    <phoneticPr fontId="2" type="noConversion"/>
  </si>
  <si>
    <t>강북영업</t>
    <phoneticPr fontId="2" type="noConversion"/>
  </si>
  <si>
    <t>강서영업</t>
    <phoneticPr fontId="2" type="noConversion"/>
  </si>
  <si>
    <t>쇼핑몰</t>
    <phoneticPr fontId="2" type="noConversion"/>
  </si>
  <si>
    <t>백화점</t>
    <phoneticPr fontId="2" type="noConversion"/>
  </si>
  <si>
    <t>쇼핑몰</t>
    <phoneticPr fontId="2" type="noConversion"/>
  </si>
  <si>
    <t>백화점</t>
    <phoneticPr fontId="2" type="noConversion"/>
  </si>
  <si>
    <t>강남영업</t>
    <phoneticPr fontId="2" type="noConversion"/>
  </si>
  <si>
    <t>강동영업</t>
    <phoneticPr fontId="2" type="noConversion"/>
  </si>
  <si>
    <t>평촌영업</t>
    <phoneticPr fontId="2" type="noConversion"/>
  </si>
  <si>
    <t>분당영업</t>
    <phoneticPr fontId="2" type="noConversion"/>
  </si>
  <si>
    <t>수원영업</t>
    <phoneticPr fontId="2" type="noConversion"/>
  </si>
  <si>
    <t>인천영업</t>
    <phoneticPr fontId="2" type="noConversion"/>
  </si>
  <si>
    <t>매장위치</t>
    <phoneticPr fontId="2" type="noConversion"/>
  </si>
  <si>
    <t>서울본부</t>
    <phoneticPr fontId="2" type="noConversion"/>
  </si>
  <si>
    <t>경기본부</t>
    <phoneticPr fontId="2" type="noConversion"/>
  </si>
  <si>
    <t>경기본부</t>
    <phoneticPr fontId="2" type="noConversion"/>
  </si>
  <si>
    <t>소속</t>
    <phoneticPr fontId="2" type="noConversion"/>
  </si>
  <si>
    <t>인천본부</t>
    <phoneticPr fontId="2" type="noConversion"/>
  </si>
  <si>
    <t>영화제목</t>
    <phoneticPr fontId="2" type="noConversion"/>
  </si>
  <si>
    <t>예매수량</t>
    <phoneticPr fontId="2" type="noConversion"/>
  </si>
  <si>
    <t>영화예매현황</t>
    <phoneticPr fontId="2" type="noConversion"/>
  </si>
  <si>
    <t>드라마</t>
    <phoneticPr fontId="2" type="noConversion"/>
  </si>
  <si>
    <t>액션</t>
    <phoneticPr fontId="2" type="noConversion"/>
  </si>
  <si>
    <t>드라마</t>
    <phoneticPr fontId="2" type="noConversion"/>
  </si>
  <si>
    <t>기생충</t>
    <phoneticPr fontId="2" type="noConversion"/>
  </si>
  <si>
    <t>걸캅스</t>
    <phoneticPr fontId="2" type="noConversion"/>
  </si>
  <si>
    <t>코미디</t>
    <phoneticPr fontId="2" type="noConversion"/>
  </si>
  <si>
    <t>알라딘</t>
    <phoneticPr fontId="2" type="noConversion"/>
  </si>
  <si>
    <t>가족</t>
    <phoneticPr fontId="2" type="noConversion"/>
  </si>
  <si>
    <t>엑시트</t>
    <phoneticPr fontId="2" type="noConversion"/>
  </si>
  <si>
    <t>백두산</t>
    <phoneticPr fontId="2" type="noConversion"/>
  </si>
  <si>
    <t>캡틴마블</t>
    <phoneticPr fontId="2" type="noConversion"/>
  </si>
  <si>
    <t>어벤져스</t>
    <phoneticPr fontId="2" type="noConversion"/>
  </si>
  <si>
    <t>극한직업</t>
    <phoneticPr fontId="2" type="noConversion"/>
  </si>
  <si>
    <t>조커</t>
    <phoneticPr fontId="2" type="noConversion"/>
  </si>
  <si>
    <t>남산의 부장들</t>
    <phoneticPr fontId="2" type="noConversion"/>
  </si>
  <si>
    <t>드라마 예매량 평균</t>
    <phoneticPr fontId="2" type="noConversion"/>
  </si>
  <si>
    <t>김미정</t>
    <phoneticPr fontId="2" type="noConversion"/>
  </si>
  <si>
    <t>이시언</t>
    <phoneticPr fontId="2" type="noConversion"/>
  </si>
  <si>
    <t>오정환</t>
    <phoneticPr fontId="2" type="noConversion"/>
  </si>
  <si>
    <t>최사랑</t>
    <phoneticPr fontId="2" type="noConversion"/>
  </si>
  <si>
    <t>박지은</t>
    <phoneticPr fontId="2" type="noConversion"/>
  </si>
  <si>
    <t>민재준</t>
    <phoneticPr fontId="2" type="noConversion"/>
  </si>
  <si>
    <t>곽도원</t>
    <phoneticPr fontId="2" type="noConversion"/>
  </si>
  <si>
    <t>방시훈</t>
    <phoneticPr fontId="2" type="noConversion"/>
  </si>
  <si>
    <t>강나래</t>
    <phoneticPr fontId="2" type="noConversion"/>
  </si>
  <si>
    <t>송하니</t>
    <phoneticPr fontId="2" type="noConversion"/>
  </si>
  <si>
    <t>김진수</t>
    <phoneticPr fontId="2" type="noConversion"/>
  </si>
  <si>
    <t>수업일</t>
    <phoneticPr fontId="2" type="noConversion"/>
  </si>
  <si>
    <t>회원명</t>
    <phoneticPr fontId="2" type="noConversion"/>
  </si>
  <si>
    <t>자격증 수강등록 현황</t>
    <phoneticPr fontId="2" type="noConversion"/>
  </si>
  <si>
    <t>손미선</t>
    <phoneticPr fontId="2" type="noConversion"/>
  </si>
  <si>
    <t>1-R-189</t>
    <phoneticPr fontId="2" type="noConversion"/>
  </si>
  <si>
    <t>1-R-289</t>
    <phoneticPr fontId="2" type="noConversion"/>
  </si>
  <si>
    <t>화/목</t>
    <phoneticPr fontId="2" type="noConversion"/>
  </si>
  <si>
    <t>월/수금</t>
    <phoneticPr fontId="2" type="noConversion"/>
  </si>
  <si>
    <t>이하나</t>
    <phoneticPr fontId="2" type="noConversion"/>
  </si>
  <si>
    <t>2-S-147</t>
    <phoneticPr fontId="2" type="noConversion"/>
  </si>
  <si>
    <t>월/수/금</t>
    <phoneticPr fontId="2" type="noConversion"/>
  </si>
  <si>
    <t>화/목</t>
    <phoneticPr fontId="2" type="noConversion"/>
  </si>
  <si>
    <t>2-S-247</t>
    <phoneticPr fontId="2" type="noConversion"/>
  </si>
  <si>
    <t>박진성</t>
    <phoneticPr fontId="2" type="noConversion"/>
  </si>
  <si>
    <t>3-H-153</t>
    <phoneticPr fontId="2" type="noConversion"/>
  </si>
  <si>
    <t>화/목</t>
    <phoneticPr fontId="2" type="noConversion"/>
  </si>
  <si>
    <t>3-H-253</t>
    <phoneticPr fontId="2" type="noConversion"/>
  </si>
  <si>
    <t>최하늘</t>
    <phoneticPr fontId="2" type="noConversion"/>
  </si>
  <si>
    <t>오미진</t>
    <phoneticPr fontId="2" type="noConversion"/>
  </si>
  <si>
    <t>최수지</t>
    <phoneticPr fontId="2" type="noConversion"/>
  </si>
  <si>
    <t>박미영</t>
    <phoneticPr fontId="2" type="noConversion"/>
  </si>
  <si>
    <t>민준호</t>
    <phoneticPr fontId="2" type="noConversion"/>
  </si>
  <si>
    <t>곽하나</t>
    <phoneticPr fontId="2" type="noConversion"/>
  </si>
  <si>
    <t>송미래</t>
    <phoneticPr fontId="2" type="noConversion"/>
  </si>
  <si>
    <t>강준희</t>
    <phoneticPr fontId="2" type="noConversion"/>
  </si>
  <si>
    <t>김영민</t>
    <phoneticPr fontId="2" type="noConversion"/>
  </si>
  <si>
    <t>박지호</t>
    <phoneticPr fontId="2" type="noConversion"/>
  </si>
  <si>
    <t>한준우</t>
    <phoneticPr fontId="2" type="noConversion"/>
  </si>
  <si>
    <t>제품코드</t>
    <phoneticPr fontId="2" type="noConversion"/>
  </si>
  <si>
    <t>매출총액</t>
    <phoneticPr fontId="2" type="noConversion"/>
  </si>
  <si>
    <t>판매수량</t>
    <phoneticPr fontId="2" type="noConversion"/>
  </si>
  <si>
    <t>판매가격</t>
    <phoneticPr fontId="2" type="noConversion"/>
  </si>
  <si>
    <t>제품원가</t>
    <phoneticPr fontId="2" type="noConversion"/>
  </si>
  <si>
    <t>임대료</t>
    <phoneticPr fontId="2" type="noConversion"/>
  </si>
  <si>
    <t>인건비</t>
    <phoneticPr fontId="2" type="noConversion"/>
  </si>
  <si>
    <t>SMT-S-201</t>
    <phoneticPr fontId="2" type="noConversion"/>
  </si>
  <si>
    <t>4월 스마트폰 매출 현황</t>
    <phoneticPr fontId="2" type="noConversion"/>
  </si>
  <si>
    <t>서울본부</t>
    <phoneticPr fontId="2" type="noConversion"/>
  </si>
  <si>
    <t>SMT-S1</t>
    <phoneticPr fontId="2" type="noConversion"/>
  </si>
  <si>
    <t>SMT-S2</t>
    <phoneticPr fontId="2" type="noConversion"/>
  </si>
  <si>
    <t>SMT-G1</t>
    <phoneticPr fontId="2" type="noConversion"/>
  </si>
  <si>
    <t>SMT-I2</t>
    <phoneticPr fontId="2" type="noConversion"/>
  </si>
  <si>
    <t>(단위 : 천원)</t>
    <phoneticPr fontId="2" type="noConversion"/>
  </si>
  <si>
    <t>수학</t>
    <phoneticPr fontId="2" type="noConversion"/>
  </si>
  <si>
    <t>영어</t>
    <phoneticPr fontId="2" type="noConversion"/>
  </si>
  <si>
    <t>과학탐구</t>
    <phoneticPr fontId="2" type="noConversion"/>
  </si>
  <si>
    <t>전국 연합학력평가 성적표</t>
    <phoneticPr fontId="2" type="noConversion"/>
  </si>
  <si>
    <t>사회탐구</t>
    <phoneticPr fontId="2" type="noConversion"/>
  </si>
  <si>
    <t>게임명</t>
    <phoneticPr fontId="2" type="noConversion"/>
  </si>
  <si>
    <t>부루마블</t>
    <phoneticPr fontId="2" type="noConversion"/>
  </si>
  <si>
    <t>할리갈리</t>
    <phoneticPr fontId="2" type="noConversion"/>
  </si>
  <si>
    <t>젠가</t>
    <phoneticPr fontId="2" type="noConversion"/>
  </si>
  <si>
    <t>루미큐브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</si>
  <si>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</si>
  <si>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</si>
  <si>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</si>
  <si>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다빈치코드</t>
    <phoneticPr fontId="2" type="noConversion"/>
  </si>
  <si>
    <t>2021년 1분기 보드게임 매출 현황</t>
    <phoneticPr fontId="2" type="noConversion"/>
  </si>
  <si>
    <t>&gt;=6</t>
    <phoneticPr fontId="2" type="noConversion"/>
  </si>
  <si>
    <t>평균</t>
    <phoneticPr fontId="2" type="noConversion"/>
  </si>
  <si>
    <t>판매수량</t>
  </si>
  <si>
    <t>판매가격</t>
  </si>
  <si>
    <t>순이익</t>
  </si>
  <si>
    <t>인상증가</t>
  </si>
  <si>
    <t>인하감소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</si>
  <si>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</si>
  <si>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</si>
  <si>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</si>
  <si>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</si>
  <si>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</si>
  <si>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</si>
  <si>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</si>
  <si>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아파트 당첨현황</t>
    <phoneticPr fontId="2" type="noConversion"/>
  </si>
  <si>
    <t>추첨자</t>
    <phoneticPr fontId="2" type="noConversion"/>
  </si>
  <si>
    <t>최저층</t>
    <phoneticPr fontId="2" type="noConversion"/>
  </si>
  <si>
    <t>최고층</t>
    <phoneticPr fontId="2" type="noConversion"/>
  </si>
  <si>
    <t>당첨층수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</si>
</sst>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;@"/>
    <numFmt numFmtId="177" formatCode="#,##0_ "/>
    <numFmt numFmtId="178" formatCode="#,###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5"/>
      <color theme="3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9" fillId="0" borderId="2" applyNumberFormat="0" applyFill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6" fillId="0" borderId="0" xfId="2" applyFont="1">
      <alignment vertical="center"/>
    </xf>
    <xf numFmtId="0" fontId="3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3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8" fontId="0" fillId="0" borderId="1" xfId="0" applyNumberFormat="1" applyBorder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4" xfId="0" applyNumberFormat="1" applyFill="1" applyBorder="1" applyAlignment="1">
      <alignment vertical="center"/>
    </xf>
    <xf numFmtId="0" fontId="12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13" fillId="4" borderId="0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right" vertical="center"/>
    </xf>
    <xf numFmtId="41" fontId="0" fillId="5" borderId="0" xfId="0" applyNumberFormat="1" applyFill="1" applyBorder="1" applyAlignment="1">
      <alignment vertical="center"/>
    </xf>
    <xf numFmtId="0" fontId="6" fillId="0" borderId="0" xfId="0" applyFont="1" applyFill="1" applyBorder="1" applyAlignment="1">
      <alignment vertical="top" wrapText="1"/>
    </xf>
    <xf numFmtId="0" fontId="10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9" fillId="0" borderId="2" xfId="4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5">
    <cellStyle name="쉼표 [0]" xfId="1" builtinId="6"/>
    <cellStyle name="제목 1" xfId="4" builtinId="16"/>
    <cellStyle name="표준" xfId="0" builtinId="0"/>
    <cellStyle name="표준 2 2" xfId="3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rgbClr val="00B050"/>
                </a:solidFill>
                <a:latin typeface="돋움" panose="020B0600000101010101" pitchFamily="50" charset="-127"/>
                <a:ea typeface="돋움" panose="020B0600000101010101" pitchFamily="50" charset="-127"/>
                <a:cs typeface="+mn-cs"/>
              </a:defRPr>
            </a:pPr>
            <a:r>
              <a:rPr lang="en-US" altLang="ko-KR" sz="1600">
                <a:solidFill>
                  <a:srgbClr val="00B05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1</a:t>
            </a:r>
            <a:r>
              <a:rPr lang="ko-KR" altLang="en-US" sz="1600">
                <a:solidFill>
                  <a:srgbClr val="00B05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분기 보드게임 매출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rgbClr val="00B050"/>
              </a:solidFill>
              <a:latin typeface="돋움" panose="020B0600000101010101" pitchFamily="50" charset="-127"/>
              <a:ea typeface="돋움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 formatCode="#,##0_ ">
                  <c:v>34500000</c:v>
                </c:pt>
                <c:pt idx="1">
                  <c:v>31500000</c:v>
                </c:pt>
                <c:pt idx="2" formatCode="#,##0_ ">
                  <c:v>25200000</c:v>
                </c:pt>
                <c:pt idx="3">
                  <c:v>38500000</c:v>
                </c:pt>
                <c:pt idx="4">
                  <c:v>28500000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50-4C75-9EB8-8A9F6C2744D5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2월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 formatCode="#,##0_ ">
                  <c:v>36500000</c:v>
                </c:pt>
                <c:pt idx="1">
                  <c:v>30500000</c:v>
                </c:pt>
                <c:pt idx="2" formatCode="#,##0_ ">
                  <c:v>27500000</c:v>
                </c:pt>
                <c:pt idx="3">
                  <c:v>37200000</c:v>
                </c:pt>
                <c:pt idx="4">
                  <c:v>24500000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50-4C75-9EB8-8A9F6C2744D5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3월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3"/>
              <c:layout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D71-4179-982E-5C35BA90C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부루마블</c:v>
                </c:pt>
                <c:pt idx="1">
                  <c:v>할리갈리</c:v>
                </c:pt>
                <c:pt idx="2">
                  <c:v>젠가</c:v>
                </c:pt>
                <c:pt idx="3">
                  <c:v>루미큐브</c:v>
                </c:pt>
                <c:pt idx="4">
                  <c:v>다빈치코드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 formatCode="#,##0_ ">
                  <c:v>38000000</c:v>
                </c:pt>
                <c:pt idx="1">
                  <c:v>34500000</c:v>
                </c:pt>
                <c:pt idx="2" formatCode="#,##0_ ">
                  <c:v>24800000</c:v>
                </c:pt>
                <c:pt idx="3">
                  <c:v>39000000</c:v>
                </c:pt>
                <c:pt idx="4">
                  <c:v>29500000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50-4C75-9EB8-8A9F6C274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8368624"/>
        <c:axId val="548360304"/>
      </c:barChart>
      <c:catAx>
        <c:axId val="54836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8360304"/>
        <c:crosses val="autoZero"/>
        <c:auto val="1"/>
        <c:lblAlgn val="ctr"/>
        <c:lblOffset val="100"/>
        <c:noMultiLvlLbl val="0"/>
      </c:catAx>
      <c:valAx>
        <c:axId val="548360304"/>
        <c:scaling>
          <c:orientation val="minMax"/>
          <c:min val="1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48368624"/>
        <c:crosses val="autoZero"/>
        <c:crossBetween val="between"/>
        <c:dispUnits>
          <c:builtInUnit val="thousands"/>
          <c:dispUnitsLbl>
            <c:layout/>
            <c:spPr>
              <a:noFill/>
              <a:ln>
                <a:noFill/>
              </a:ln>
              <a:effectLst/>
            </c:spPr>
            <c:txPr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14</xdr:row>
      <xdr:rowOff>0</xdr:rowOff>
    </xdr:from>
    <xdr:to>
      <xdr:col>6</xdr:col>
      <xdr:colOff>0</xdr:colOff>
      <xdr:row>16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2641600" y="3073400"/>
          <a:ext cx="13208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0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" x14ac:dyDescent="0.45"/>
  <cols>
    <col min="2" max="2" width="10.4140625" bestFit="1" customWidth="1"/>
    <col min="5" max="5" width="8.6640625" customWidth="1"/>
    <col min="6" max="6" width="9.9140625" customWidth="1"/>
  </cols>
  <sheetData>
    <row r="1" spans="1:6" x14ac:dyDescent="0.45">
      <c r="A1" t="s">
        <v>70</v>
      </c>
    </row>
    <row r="3" spans="1:6" x14ac:dyDescent="0.45">
      <c r="A3" t="s">
        <v>56</v>
      </c>
      <c r="B3" t="s">
        <v>57</v>
      </c>
      <c r="C3" t="s">
        <v>58</v>
      </c>
      <c r="D3" t="s">
        <v>60</v>
      </c>
      <c r="E3" t="s">
        <v>59</v>
      </c>
      <c r="F3" t="s">
        <v>61</v>
      </c>
    </row>
    <row r="4" spans="1:6" x14ac:dyDescent="0.45">
      <c r="A4" t="s">
        <v>62</v>
      </c>
      <c r="B4" t="s">
        <v>71</v>
      </c>
      <c r="C4" t="s">
        <v>82</v>
      </c>
      <c r="D4">
        <v>230</v>
      </c>
      <c r="E4">
        <v>276000</v>
      </c>
      <c r="F4" t="s">
        <v>92</v>
      </c>
    </row>
    <row r="5" spans="1:6" x14ac:dyDescent="0.45">
      <c r="A5" t="s">
        <v>63</v>
      </c>
      <c r="B5" t="s">
        <v>74</v>
      </c>
      <c r="C5" t="s">
        <v>83</v>
      </c>
      <c r="D5">
        <v>150</v>
      </c>
      <c r="E5">
        <v>180000</v>
      </c>
      <c r="F5" t="s">
        <v>93</v>
      </c>
    </row>
    <row r="6" spans="1:6" x14ac:dyDescent="0.45">
      <c r="A6" t="s">
        <v>64</v>
      </c>
      <c r="B6" t="s">
        <v>73</v>
      </c>
      <c r="C6" t="s">
        <v>84</v>
      </c>
      <c r="D6">
        <v>270</v>
      </c>
      <c r="E6">
        <v>324000</v>
      </c>
      <c r="F6" t="s">
        <v>94</v>
      </c>
    </row>
    <row r="7" spans="1:6" x14ac:dyDescent="0.45">
      <c r="A7" t="s">
        <v>65</v>
      </c>
      <c r="B7" t="s">
        <v>75</v>
      </c>
      <c r="C7" t="s">
        <v>85</v>
      </c>
      <c r="D7">
        <v>350</v>
      </c>
      <c r="E7">
        <v>420000</v>
      </c>
      <c r="F7" t="s">
        <v>95</v>
      </c>
    </row>
    <row r="8" spans="1:6" x14ac:dyDescent="0.45">
      <c r="A8" t="s">
        <v>66</v>
      </c>
      <c r="B8" t="s">
        <v>76</v>
      </c>
      <c r="C8" t="s">
        <v>86</v>
      </c>
      <c r="D8">
        <v>420</v>
      </c>
      <c r="E8">
        <v>504000</v>
      </c>
      <c r="F8" t="s">
        <v>96</v>
      </c>
    </row>
    <row r="9" spans="1:6" x14ac:dyDescent="0.45">
      <c r="A9" t="s">
        <v>66</v>
      </c>
      <c r="B9" t="s">
        <v>81</v>
      </c>
      <c r="C9" t="s">
        <v>87</v>
      </c>
      <c r="D9">
        <v>120</v>
      </c>
      <c r="E9">
        <v>144000</v>
      </c>
      <c r="F9" t="s">
        <v>97</v>
      </c>
    </row>
    <row r="10" spans="1:6" x14ac:dyDescent="0.45">
      <c r="A10" t="s">
        <v>67</v>
      </c>
      <c r="B10" t="s">
        <v>77</v>
      </c>
      <c r="C10" t="s">
        <v>88</v>
      </c>
      <c r="D10">
        <v>630</v>
      </c>
      <c r="E10">
        <v>756000</v>
      </c>
      <c r="F10" t="s">
        <v>98</v>
      </c>
    </row>
    <row r="11" spans="1:6" x14ac:dyDescent="0.45">
      <c r="A11" t="s">
        <v>68</v>
      </c>
      <c r="B11" t="s">
        <v>78</v>
      </c>
      <c r="C11" t="s">
        <v>89</v>
      </c>
      <c r="D11">
        <v>530</v>
      </c>
      <c r="E11">
        <v>636000</v>
      </c>
      <c r="F11" t="s">
        <v>99</v>
      </c>
    </row>
    <row r="12" spans="1:6" x14ac:dyDescent="0.45">
      <c r="A12" t="s">
        <v>69</v>
      </c>
      <c r="B12" t="s">
        <v>79</v>
      </c>
      <c r="C12" t="s">
        <v>90</v>
      </c>
      <c r="D12">
        <v>290</v>
      </c>
      <c r="E12">
        <v>348000</v>
      </c>
      <c r="F12" t="s">
        <v>101</v>
      </c>
    </row>
    <row r="13" spans="1:6" x14ac:dyDescent="0.45">
      <c r="A13" t="s">
        <v>72</v>
      </c>
      <c r="B13" t="s">
        <v>80</v>
      </c>
      <c r="C13" t="s">
        <v>91</v>
      </c>
      <c r="D13">
        <v>510</v>
      </c>
      <c r="E13">
        <v>612000</v>
      </c>
      <c r="F13" t="s">
        <v>100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7" x14ac:dyDescent="0.45"/>
  <cols>
    <col min="3" max="3" width="9.5" bestFit="1" customWidth="1"/>
    <col min="4" max="4" width="10.08203125" bestFit="1" customWidth="1"/>
    <col min="5" max="5" width="9.83203125" bestFit="1" customWidth="1"/>
    <col min="6" max="6" width="10.9140625" bestFit="1" customWidth="1"/>
  </cols>
  <sheetData>
    <row r="1" spans="1:6" ht="32" customHeight="1" thickBot="1" x14ac:dyDescent="0.5">
      <c r="A1" s="46" t="s">
        <v>102</v>
      </c>
      <c r="B1" s="46"/>
      <c r="C1" s="46"/>
      <c r="D1" s="46"/>
      <c r="E1" s="46"/>
      <c r="F1" s="46"/>
    </row>
    <row r="2" spans="1:6" ht="17.5" thickTop="1" x14ac:dyDescent="0.45"/>
    <row r="3" spans="1:6" x14ac:dyDescent="0.45">
      <c r="A3" s="1" t="s">
        <v>111</v>
      </c>
      <c r="B3" s="1" t="s">
        <v>0</v>
      </c>
      <c r="C3" s="1" t="s">
        <v>106</v>
      </c>
      <c r="D3" s="1" t="s">
        <v>107</v>
      </c>
      <c r="E3" s="1" t="s">
        <v>109</v>
      </c>
      <c r="F3" s="1" t="s">
        <v>110</v>
      </c>
    </row>
    <row r="4" spans="1:6" x14ac:dyDescent="0.45">
      <c r="A4" s="47" t="s">
        <v>103</v>
      </c>
      <c r="B4" s="25" t="s">
        <v>1</v>
      </c>
      <c r="C4" s="26">
        <v>43864</v>
      </c>
      <c r="D4" s="27">
        <v>22500</v>
      </c>
      <c r="E4" s="25">
        <v>85</v>
      </c>
      <c r="F4" s="27">
        <f>D4*E4*5</f>
        <v>9562500</v>
      </c>
    </row>
    <row r="5" spans="1:6" x14ac:dyDescent="0.45">
      <c r="A5" s="47"/>
      <c r="B5" s="25" t="s">
        <v>2</v>
      </c>
      <c r="C5" s="26">
        <v>43866</v>
      </c>
      <c r="D5" s="27">
        <v>18500</v>
      </c>
      <c r="E5" s="25">
        <v>92</v>
      </c>
      <c r="F5" s="27">
        <f>D5*E5*5</f>
        <v>8510000</v>
      </c>
    </row>
    <row r="6" spans="1:6" x14ac:dyDescent="0.45">
      <c r="A6" s="47"/>
      <c r="B6" s="25" t="s">
        <v>3</v>
      </c>
      <c r="C6" s="26">
        <v>43868</v>
      </c>
      <c r="D6" s="27">
        <v>13500</v>
      </c>
      <c r="E6" s="25">
        <v>51</v>
      </c>
      <c r="F6" s="27">
        <f t="shared" ref="F6:F15" si="0">D6*E6*5</f>
        <v>3442500</v>
      </c>
    </row>
    <row r="7" spans="1:6" x14ac:dyDescent="0.45">
      <c r="A7" s="47" t="s">
        <v>104</v>
      </c>
      <c r="B7" s="25" t="s">
        <v>1</v>
      </c>
      <c r="C7" s="26">
        <v>43864</v>
      </c>
      <c r="D7" s="27">
        <v>24000</v>
      </c>
      <c r="E7" s="25">
        <v>78</v>
      </c>
      <c r="F7" s="27">
        <f t="shared" si="0"/>
        <v>9360000</v>
      </c>
    </row>
    <row r="8" spans="1:6" x14ac:dyDescent="0.45">
      <c r="A8" s="47"/>
      <c r="B8" s="25" t="s">
        <v>2</v>
      </c>
      <c r="C8" s="26">
        <v>43866</v>
      </c>
      <c r="D8" s="27">
        <v>21000</v>
      </c>
      <c r="E8" s="25">
        <v>88</v>
      </c>
      <c r="F8" s="27">
        <f t="shared" si="0"/>
        <v>9240000</v>
      </c>
    </row>
    <row r="9" spans="1:6" x14ac:dyDescent="0.45">
      <c r="A9" s="47"/>
      <c r="B9" s="25" t="s">
        <v>3</v>
      </c>
      <c r="C9" s="26">
        <v>43868</v>
      </c>
      <c r="D9" s="27">
        <v>12000</v>
      </c>
      <c r="E9" s="25">
        <v>63</v>
      </c>
      <c r="F9" s="27">
        <f t="shared" si="0"/>
        <v>3780000</v>
      </c>
    </row>
    <row r="10" spans="1:6" x14ac:dyDescent="0.45">
      <c r="A10" s="47" t="s">
        <v>108</v>
      </c>
      <c r="B10" s="25" t="s">
        <v>1</v>
      </c>
      <c r="C10" s="26">
        <v>43864</v>
      </c>
      <c r="D10" s="27">
        <v>19800</v>
      </c>
      <c r="E10" s="25">
        <v>54</v>
      </c>
      <c r="F10" s="27">
        <f t="shared" si="0"/>
        <v>5346000</v>
      </c>
    </row>
    <row r="11" spans="1:6" x14ac:dyDescent="0.45">
      <c r="A11" s="47"/>
      <c r="B11" s="25" t="s">
        <v>2</v>
      </c>
      <c r="C11" s="26">
        <v>43866</v>
      </c>
      <c r="D11" s="27">
        <v>9500</v>
      </c>
      <c r="E11" s="25">
        <v>42</v>
      </c>
      <c r="F11" s="27">
        <f t="shared" si="0"/>
        <v>1995000</v>
      </c>
    </row>
    <row r="12" spans="1:6" x14ac:dyDescent="0.45">
      <c r="A12" s="47"/>
      <c r="B12" s="25" t="s">
        <v>3</v>
      </c>
      <c r="C12" s="26">
        <v>43868</v>
      </c>
      <c r="D12" s="27">
        <v>8600</v>
      </c>
      <c r="E12" s="25">
        <v>31</v>
      </c>
      <c r="F12" s="27">
        <f t="shared" si="0"/>
        <v>1333000</v>
      </c>
    </row>
    <row r="13" spans="1:6" x14ac:dyDescent="0.45">
      <c r="A13" s="47" t="s">
        <v>105</v>
      </c>
      <c r="B13" s="25" t="s">
        <v>1</v>
      </c>
      <c r="C13" s="26">
        <v>43864</v>
      </c>
      <c r="D13" s="27">
        <v>18500</v>
      </c>
      <c r="E13" s="25">
        <v>35</v>
      </c>
      <c r="F13" s="27">
        <f t="shared" si="0"/>
        <v>3237500</v>
      </c>
    </row>
    <row r="14" spans="1:6" x14ac:dyDescent="0.45">
      <c r="A14" s="47"/>
      <c r="B14" s="25" t="s">
        <v>2</v>
      </c>
      <c r="C14" s="26">
        <v>43866</v>
      </c>
      <c r="D14" s="27">
        <v>16000</v>
      </c>
      <c r="E14" s="25">
        <v>28</v>
      </c>
      <c r="F14" s="27">
        <f t="shared" si="0"/>
        <v>2240000</v>
      </c>
    </row>
    <row r="15" spans="1:6" x14ac:dyDescent="0.45">
      <c r="A15" s="47"/>
      <c r="B15" s="25" t="s">
        <v>3</v>
      </c>
      <c r="C15" s="26">
        <v>43868</v>
      </c>
      <c r="D15" s="27">
        <v>8200</v>
      </c>
      <c r="E15" s="25">
        <v>12</v>
      </c>
      <c r="F15" s="27">
        <f t="shared" si="0"/>
        <v>492000</v>
      </c>
    </row>
  </sheetData>
  <mergeCells count="5">
    <mergeCell ref="A1:F1"/>
    <mergeCell ref="A13:A15"/>
    <mergeCell ref="A10:A12"/>
    <mergeCell ref="A7:A9"/>
    <mergeCell ref="A4:A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/>
  </sheetViews>
  <sheetFormatPr defaultRowHeight="17" x14ac:dyDescent="0.45"/>
  <cols>
    <col min="1" max="2" width="10.75" bestFit="1" customWidth="1"/>
    <col min="3" max="3" width="8.5" bestFit="1" customWidth="1"/>
    <col min="5" max="5" width="9.6640625" bestFit="1" customWidth="1"/>
    <col min="6" max="7" width="8.5" bestFit="1" customWidth="1"/>
    <col min="8" max="8" width="10.58203125" bestFit="1" customWidth="1"/>
  </cols>
  <sheetData>
    <row r="1" spans="1:8" ht="21" x14ac:dyDescent="0.45">
      <c r="A1" s="48" t="s">
        <v>112</v>
      </c>
      <c r="B1" s="48"/>
      <c r="C1" s="48"/>
      <c r="D1" s="48"/>
      <c r="E1" s="48"/>
      <c r="F1" s="48"/>
      <c r="G1" s="48"/>
      <c r="H1" s="48"/>
    </row>
    <row r="3" spans="1:8" x14ac:dyDescent="0.45">
      <c r="A3" s="1" t="s">
        <v>113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114</v>
      </c>
      <c r="G3" s="1" t="s">
        <v>141</v>
      </c>
      <c r="H3" s="1" t="s">
        <v>8</v>
      </c>
    </row>
    <row r="4" spans="1:8" x14ac:dyDescent="0.45">
      <c r="A4" s="2">
        <v>44230</v>
      </c>
      <c r="B4" s="2">
        <v>44262</v>
      </c>
      <c r="C4" s="1" t="s">
        <v>115</v>
      </c>
      <c r="D4" s="1" t="s">
        <v>128</v>
      </c>
      <c r="E4" s="1">
        <v>4</v>
      </c>
      <c r="F4" s="1">
        <v>1</v>
      </c>
      <c r="G4" s="1" t="s">
        <v>142</v>
      </c>
      <c r="H4" s="3">
        <v>1000000</v>
      </c>
    </row>
    <row r="5" spans="1:8" x14ac:dyDescent="0.45">
      <c r="A5" s="2">
        <v>44231</v>
      </c>
      <c r="B5" s="2">
        <v>44259</v>
      </c>
      <c r="C5" s="1" t="s">
        <v>116</v>
      </c>
      <c r="D5" s="1" t="s">
        <v>129</v>
      </c>
      <c r="E5" s="1">
        <v>5</v>
      </c>
      <c r="F5" s="1">
        <v>1</v>
      </c>
      <c r="G5" s="1" t="s">
        <v>143</v>
      </c>
      <c r="H5" s="3">
        <v>1700000</v>
      </c>
    </row>
    <row r="6" spans="1:8" x14ac:dyDescent="0.45">
      <c r="A6" s="2">
        <v>44231</v>
      </c>
      <c r="B6" s="2">
        <v>44269</v>
      </c>
      <c r="C6" s="1" t="s">
        <v>117</v>
      </c>
      <c r="D6" s="1" t="s">
        <v>130</v>
      </c>
      <c r="E6" s="1">
        <v>7</v>
      </c>
      <c r="F6" s="1">
        <v>2</v>
      </c>
      <c r="G6" s="1" t="s">
        <v>144</v>
      </c>
      <c r="H6" s="3">
        <v>1500000</v>
      </c>
    </row>
    <row r="7" spans="1:8" x14ac:dyDescent="0.45">
      <c r="A7" s="2">
        <v>44232</v>
      </c>
      <c r="B7" s="2">
        <v>44249</v>
      </c>
      <c r="C7" s="1" t="s">
        <v>118</v>
      </c>
      <c r="D7" s="1" t="s">
        <v>132</v>
      </c>
      <c r="E7" s="1">
        <v>4</v>
      </c>
      <c r="F7" s="1">
        <v>1</v>
      </c>
      <c r="G7" s="1" t="s">
        <v>9</v>
      </c>
      <c r="H7" s="3">
        <v>800000</v>
      </c>
    </row>
    <row r="8" spans="1:8" x14ac:dyDescent="0.45">
      <c r="A8" s="2">
        <v>44233</v>
      </c>
      <c r="B8" s="2">
        <v>44249</v>
      </c>
      <c r="C8" s="1" t="s">
        <v>119</v>
      </c>
      <c r="D8" s="1" t="s">
        <v>133</v>
      </c>
      <c r="E8" s="1">
        <v>6</v>
      </c>
      <c r="F8" s="1">
        <v>2</v>
      </c>
      <c r="G8" s="1" t="s">
        <v>10</v>
      </c>
      <c r="H8" s="3">
        <v>1300000</v>
      </c>
    </row>
    <row r="9" spans="1:8" x14ac:dyDescent="0.45">
      <c r="A9" s="2">
        <v>44237</v>
      </c>
      <c r="B9" s="2">
        <v>44262</v>
      </c>
      <c r="C9" s="1" t="s">
        <v>120</v>
      </c>
      <c r="D9" s="1" t="s">
        <v>134</v>
      </c>
      <c r="E9" s="1">
        <v>8</v>
      </c>
      <c r="F9" s="1">
        <v>2</v>
      </c>
      <c r="G9" s="1" t="s">
        <v>145</v>
      </c>
      <c r="H9" s="3">
        <v>1700000</v>
      </c>
    </row>
    <row r="10" spans="1:8" x14ac:dyDescent="0.45">
      <c r="A10" s="2">
        <v>44237</v>
      </c>
      <c r="B10" s="2">
        <v>44250</v>
      </c>
      <c r="C10" s="1" t="s">
        <v>121</v>
      </c>
      <c r="D10" s="1" t="s">
        <v>135</v>
      </c>
      <c r="E10" s="1">
        <v>5</v>
      </c>
      <c r="F10" s="1">
        <v>1</v>
      </c>
      <c r="G10" s="1" t="s">
        <v>146</v>
      </c>
      <c r="H10" s="3">
        <v>2500000</v>
      </c>
    </row>
    <row r="11" spans="1:8" x14ac:dyDescent="0.45">
      <c r="A11" s="2">
        <v>44238</v>
      </c>
      <c r="B11" s="2">
        <v>44259</v>
      </c>
      <c r="C11" s="1" t="s">
        <v>122</v>
      </c>
      <c r="D11" s="1" t="s">
        <v>136</v>
      </c>
      <c r="E11" s="1">
        <v>8</v>
      </c>
      <c r="F11" s="1">
        <v>2</v>
      </c>
      <c r="G11" s="1" t="s">
        <v>11</v>
      </c>
      <c r="H11" s="3">
        <v>1800000</v>
      </c>
    </row>
    <row r="12" spans="1:8" x14ac:dyDescent="0.45">
      <c r="A12" s="2">
        <v>44239</v>
      </c>
      <c r="B12" s="2">
        <v>44269</v>
      </c>
      <c r="C12" s="1" t="s">
        <v>123</v>
      </c>
      <c r="D12" s="1" t="s">
        <v>137</v>
      </c>
      <c r="E12" s="1">
        <v>7</v>
      </c>
      <c r="F12" s="1">
        <v>2</v>
      </c>
      <c r="G12" s="1" t="s">
        <v>147</v>
      </c>
      <c r="H12" s="3">
        <v>2200000</v>
      </c>
    </row>
    <row r="13" spans="1:8" x14ac:dyDescent="0.45">
      <c r="A13" s="2">
        <v>44241</v>
      </c>
      <c r="B13" s="2">
        <v>44259</v>
      </c>
      <c r="C13" s="1" t="s">
        <v>124</v>
      </c>
      <c r="D13" s="1" t="s">
        <v>131</v>
      </c>
      <c r="E13" s="1">
        <v>4</v>
      </c>
      <c r="F13" s="1">
        <v>1</v>
      </c>
      <c r="G13" s="1" t="s">
        <v>148</v>
      </c>
      <c r="H13" s="3">
        <v>1100000</v>
      </c>
    </row>
    <row r="14" spans="1:8" x14ac:dyDescent="0.45">
      <c r="A14" s="2">
        <v>44244</v>
      </c>
      <c r="B14" s="2">
        <v>44258</v>
      </c>
      <c r="C14" s="1" t="s">
        <v>125</v>
      </c>
      <c r="D14" s="1" t="s">
        <v>138</v>
      </c>
      <c r="E14" s="1">
        <v>8</v>
      </c>
      <c r="F14" s="1">
        <v>2</v>
      </c>
      <c r="G14" s="1" t="s">
        <v>149</v>
      </c>
      <c r="H14" s="3">
        <v>2900000</v>
      </c>
    </row>
    <row r="15" spans="1:8" x14ac:dyDescent="0.45">
      <c r="A15" s="2">
        <v>44245</v>
      </c>
      <c r="B15" s="2">
        <v>44276</v>
      </c>
      <c r="C15" s="1" t="s">
        <v>126</v>
      </c>
      <c r="D15" s="1" t="s">
        <v>139</v>
      </c>
      <c r="E15" s="1">
        <v>6</v>
      </c>
      <c r="F15" s="1">
        <v>2</v>
      </c>
      <c r="G15" s="1" t="s">
        <v>9</v>
      </c>
      <c r="H15" s="3">
        <v>1300000</v>
      </c>
    </row>
    <row r="16" spans="1:8" x14ac:dyDescent="0.45">
      <c r="A16" s="2">
        <v>44246</v>
      </c>
      <c r="B16" s="2">
        <v>44269</v>
      </c>
      <c r="C16" s="1" t="s">
        <v>127</v>
      </c>
      <c r="D16" s="1" t="s">
        <v>140</v>
      </c>
      <c r="E16" s="1">
        <v>9</v>
      </c>
      <c r="F16" s="1">
        <v>2</v>
      </c>
      <c r="G16" s="1" t="s">
        <v>150</v>
      </c>
      <c r="H16" s="3">
        <v>1900000</v>
      </c>
    </row>
    <row r="19" spans="1:8" x14ac:dyDescent="0.45">
      <c r="A19" s="1" t="s">
        <v>7</v>
      </c>
      <c r="B19" t="s">
        <v>271</v>
      </c>
    </row>
    <row r="20" spans="1:8" x14ac:dyDescent="0.45">
      <c r="A20" t="s">
        <v>270</v>
      </c>
      <c r="B20" t="b">
        <f>H4&gt;=AVERAGE($H$4:$H$16)</f>
        <v>0</v>
      </c>
    </row>
    <row r="23" spans="1:8" x14ac:dyDescent="0.45">
      <c r="A23" s="1" t="s">
        <v>113</v>
      </c>
      <c r="B23" s="1" t="s">
        <v>4</v>
      </c>
      <c r="C23" s="1" t="s">
        <v>5</v>
      </c>
      <c r="D23" s="1" t="s">
        <v>6</v>
      </c>
      <c r="E23" s="1" t="s">
        <v>7</v>
      </c>
      <c r="F23" s="1" t="s">
        <v>114</v>
      </c>
      <c r="G23" s="1" t="s">
        <v>141</v>
      </c>
      <c r="H23" s="1" t="s">
        <v>8</v>
      </c>
    </row>
    <row r="24" spans="1:8" x14ac:dyDescent="0.45">
      <c r="A24" s="2">
        <v>44237</v>
      </c>
      <c r="B24" s="2">
        <v>44262</v>
      </c>
      <c r="C24" s="1" t="s">
        <v>120</v>
      </c>
      <c r="D24" s="1" t="s">
        <v>134</v>
      </c>
      <c r="E24" s="1">
        <v>8</v>
      </c>
      <c r="F24" s="1">
        <v>2</v>
      </c>
      <c r="G24" s="1" t="s">
        <v>145</v>
      </c>
      <c r="H24" s="3">
        <v>1700000</v>
      </c>
    </row>
    <row r="25" spans="1:8" x14ac:dyDescent="0.45">
      <c r="A25" s="2">
        <v>44238</v>
      </c>
      <c r="B25" s="2">
        <v>44259</v>
      </c>
      <c r="C25" s="1" t="s">
        <v>122</v>
      </c>
      <c r="D25" s="1" t="s">
        <v>136</v>
      </c>
      <c r="E25" s="1">
        <v>8</v>
      </c>
      <c r="F25" s="1">
        <v>2</v>
      </c>
      <c r="G25" s="1" t="s">
        <v>11</v>
      </c>
      <c r="H25" s="3">
        <v>1800000</v>
      </c>
    </row>
    <row r="26" spans="1:8" x14ac:dyDescent="0.45">
      <c r="A26" s="2">
        <v>44239</v>
      </c>
      <c r="B26" s="2">
        <v>44269</v>
      </c>
      <c r="C26" s="1" t="s">
        <v>123</v>
      </c>
      <c r="D26" s="1" t="s">
        <v>137</v>
      </c>
      <c r="E26" s="1">
        <v>7</v>
      </c>
      <c r="F26" s="1">
        <v>2</v>
      </c>
      <c r="G26" s="1" t="s">
        <v>147</v>
      </c>
      <c r="H26" s="3">
        <v>2200000</v>
      </c>
    </row>
    <row r="27" spans="1:8" x14ac:dyDescent="0.45">
      <c r="A27" s="2">
        <v>44244</v>
      </c>
      <c r="B27" s="2">
        <v>44258</v>
      </c>
      <c r="C27" s="1" t="s">
        <v>125</v>
      </c>
      <c r="D27" s="1" t="s">
        <v>138</v>
      </c>
      <c r="E27" s="1">
        <v>8</v>
      </c>
      <c r="F27" s="1">
        <v>2</v>
      </c>
      <c r="G27" s="1" t="s">
        <v>149</v>
      </c>
      <c r="H27" s="3">
        <v>2900000</v>
      </c>
    </row>
    <row r="28" spans="1:8" x14ac:dyDescent="0.45">
      <c r="A28" s="2">
        <v>44246</v>
      </c>
      <c r="B28" s="2">
        <v>44269</v>
      </c>
      <c r="C28" s="1" t="s">
        <v>127</v>
      </c>
      <c r="D28" s="1" t="s">
        <v>140</v>
      </c>
      <c r="E28" s="1">
        <v>9</v>
      </c>
      <c r="F28" s="1">
        <v>2</v>
      </c>
      <c r="G28" s="1" t="s">
        <v>150</v>
      </c>
      <c r="H28" s="3">
        <v>1900000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zoomScaleNormal="100" workbookViewId="0"/>
  </sheetViews>
  <sheetFormatPr defaultRowHeight="17" x14ac:dyDescent="0.45"/>
  <cols>
    <col min="1" max="1" width="13.08203125" bestFit="1" customWidth="1"/>
    <col min="4" max="4" width="9.08203125" bestFit="1" customWidth="1"/>
    <col min="5" max="5" width="10.4140625" bestFit="1" customWidth="1"/>
    <col min="8" max="8" width="12.33203125" bestFit="1" customWidth="1"/>
    <col min="9" max="10" width="10.58203125" bestFit="1" customWidth="1"/>
  </cols>
  <sheetData>
    <row r="1" spans="1:10" x14ac:dyDescent="0.45">
      <c r="A1" s="4" t="s">
        <v>12</v>
      </c>
      <c r="B1" s="5" t="s">
        <v>151</v>
      </c>
      <c r="F1" s="4" t="s">
        <v>25</v>
      </c>
      <c r="G1" s="5" t="s">
        <v>161</v>
      </c>
    </row>
    <row r="2" spans="1:10" x14ac:dyDescent="0.45">
      <c r="A2" s="1" t="s">
        <v>152</v>
      </c>
      <c r="B2" s="1" t="s">
        <v>13</v>
      </c>
      <c r="C2" s="1" t="s">
        <v>14</v>
      </c>
      <c r="D2" s="6" t="s">
        <v>15</v>
      </c>
      <c r="F2" s="7" t="s">
        <v>180</v>
      </c>
      <c r="G2" s="7" t="s">
        <v>26</v>
      </c>
      <c r="H2" s="7" t="s">
        <v>176</v>
      </c>
      <c r="I2" s="7" t="s">
        <v>27</v>
      </c>
      <c r="J2" s="6" t="s">
        <v>28</v>
      </c>
    </row>
    <row r="3" spans="1:10" x14ac:dyDescent="0.45">
      <c r="A3" s="1" t="s">
        <v>153</v>
      </c>
      <c r="B3" s="1">
        <v>6</v>
      </c>
      <c r="C3" s="8">
        <v>0.33333333333333331</v>
      </c>
      <c r="D3" s="8">
        <f>TIME(HOUR(C3),MINUTE(C3)+B3*5,0)</f>
        <v>0.35416666666666669</v>
      </c>
      <c r="F3" s="9" t="s">
        <v>177</v>
      </c>
      <c r="G3" s="10" t="s">
        <v>164</v>
      </c>
      <c r="H3" s="10" t="s">
        <v>162</v>
      </c>
      <c r="I3" s="3">
        <v>4460</v>
      </c>
      <c r="J3" s="9" t="str">
        <f>IF(I3=LARGE($I$3:$I$10,1),"최우수부서",IF(I3=LARGE($I$3:$I$10,2),"우수부서",""))</f>
        <v/>
      </c>
    </row>
    <row r="4" spans="1:10" x14ac:dyDescent="0.45">
      <c r="A4" s="1" t="s">
        <v>154</v>
      </c>
      <c r="B4" s="1">
        <v>3</v>
      </c>
      <c r="C4" s="8">
        <v>0.34027777777777773</v>
      </c>
      <c r="D4" s="8">
        <f t="shared" ref="D4:D10" si="0">TIME(HOUR(C4),MINUTE(C4)+B4*5,0)</f>
        <v>0.35069444444444442</v>
      </c>
      <c r="F4" s="9" t="s">
        <v>177</v>
      </c>
      <c r="G4" s="10" t="s">
        <v>165</v>
      </c>
      <c r="H4" s="10" t="s">
        <v>166</v>
      </c>
      <c r="I4" s="3">
        <v>6800</v>
      </c>
      <c r="J4" s="9" t="str">
        <f t="shared" ref="J4:J10" si="1">IF(I4=LARGE($I$3:$I$10,1),"최우수부서",IF(I4=LARGE($I$3:$I$10,2),"우수부서",""))</f>
        <v>우수부서</v>
      </c>
    </row>
    <row r="5" spans="1:10" x14ac:dyDescent="0.45">
      <c r="A5" s="1" t="s">
        <v>155</v>
      </c>
      <c r="B5" s="1">
        <v>4</v>
      </c>
      <c r="C5" s="8">
        <v>0.34027777777777773</v>
      </c>
      <c r="D5" s="8">
        <f t="shared" si="0"/>
        <v>0.35416666666666669</v>
      </c>
      <c r="F5" s="9" t="s">
        <v>177</v>
      </c>
      <c r="G5" s="10" t="s">
        <v>170</v>
      </c>
      <c r="H5" s="10" t="s">
        <v>163</v>
      </c>
      <c r="I5" s="3">
        <v>5580</v>
      </c>
      <c r="J5" s="9" t="str">
        <f t="shared" si="1"/>
        <v/>
      </c>
    </row>
    <row r="6" spans="1:10" x14ac:dyDescent="0.45">
      <c r="A6" s="1" t="s">
        <v>156</v>
      </c>
      <c r="B6" s="1">
        <v>5</v>
      </c>
      <c r="C6" s="8">
        <v>0.36805555555555558</v>
      </c>
      <c r="D6" s="8">
        <f t="shared" si="0"/>
        <v>0.38541666666666669</v>
      </c>
      <c r="F6" s="9" t="s">
        <v>249</v>
      </c>
      <c r="G6" s="10" t="s">
        <v>171</v>
      </c>
      <c r="H6" s="10" t="s">
        <v>166</v>
      </c>
      <c r="I6" s="3">
        <v>3560</v>
      </c>
      <c r="J6" s="9" t="str">
        <f t="shared" si="1"/>
        <v/>
      </c>
    </row>
    <row r="7" spans="1:10" x14ac:dyDescent="0.45">
      <c r="A7" s="1" t="s">
        <v>157</v>
      </c>
      <c r="B7" s="1">
        <v>7</v>
      </c>
      <c r="C7" s="8">
        <v>0.36805555555555558</v>
      </c>
      <c r="D7" s="8">
        <f t="shared" si="0"/>
        <v>0.3923611111111111</v>
      </c>
      <c r="F7" s="9" t="s">
        <v>178</v>
      </c>
      <c r="G7" s="10" t="s">
        <v>173</v>
      </c>
      <c r="H7" s="10" t="s">
        <v>163</v>
      </c>
      <c r="I7" s="3">
        <v>6950</v>
      </c>
      <c r="J7" s="9" t="str">
        <f t="shared" si="1"/>
        <v>최우수부서</v>
      </c>
    </row>
    <row r="8" spans="1:10" x14ac:dyDescent="0.45">
      <c r="A8" s="1" t="s">
        <v>158</v>
      </c>
      <c r="B8" s="1">
        <v>7</v>
      </c>
      <c r="C8" s="8">
        <v>0.38194444444444442</v>
      </c>
      <c r="D8" s="8">
        <f t="shared" si="0"/>
        <v>0.40625</v>
      </c>
      <c r="F8" s="9" t="s">
        <v>179</v>
      </c>
      <c r="G8" s="10" t="s">
        <v>172</v>
      </c>
      <c r="H8" s="10" t="s">
        <v>167</v>
      </c>
      <c r="I8" s="3">
        <v>2890</v>
      </c>
      <c r="J8" s="9" t="str">
        <f t="shared" si="1"/>
        <v/>
      </c>
    </row>
    <row r="9" spans="1:10" x14ac:dyDescent="0.45">
      <c r="A9" s="1" t="s">
        <v>160</v>
      </c>
      <c r="B9" s="1">
        <v>9</v>
      </c>
      <c r="C9" s="8">
        <v>0.38194444444444442</v>
      </c>
      <c r="D9" s="8">
        <f t="shared" si="0"/>
        <v>0.41319444444444442</v>
      </c>
      <c r="F9" s="9" t="s">
        <v>179</v>
      </c>
      <c r="G9" s="10" t="s">
        <v>174</v>
      </c>
      <c r="H9" s="10" t="s">
        <v>168</v>
      </c>
      <c r="I9" s="3">
        <v>3100</v>
      </c>
      <c r="J9" s="9" t="str">
        <f t="shared" si="1"/>
        <v/>
      </c>
    </row>
    <row r="10" spans="1:10" x14ac:dyDescent="0.45">
      <c r="A10" s="1" t="s">
        <v>159</v>
      </c>
      <c r="B10" s="1">
        <v>8</v>
      </c>
      <c r="C10" s="8">
        <v>0.39583333333333331</v>
      </c>
      <c r="D10" s="8">
        <f t="shared" si="0"/>
        <v>0.4236111111111111</v>
      </c>
      <c r="F10" s="9" t="s">
        <v>181</v>
      </c>
      <c r="G10" s="10" t="s">
        <v>175</v>
      </c>
      <c r="H10" s="10" t="s">
        <v>169</v>
      </c>
      <c r="I10" s="3">
        <v>4570</v>
      </c>
      <c r="J10" s="9" t="str">
        <f t="shared" si="1"/>
        <v/>
      </c>
    </row>
    <row r="12" spans="1:10" x14ac:dyDescent="0.45">
      <c r="A12" s="11" t="s">
        <v>16</v>
      </c>
      <c r="B12" s="12" t="s">
        <v>184</v>
      </c>
      <c r="G12" s="13" t="s">
        <v>29</v>
      </c>
      <c r="H12" s="5" t="s">
        <v>284</v>
      </c>
      <c r="I12" s="14"/>
      <c r="J12" s="14"/>
    </row>
    <row r="13" spans="1:10" x14ac:dyDescent="0.45">
      <c r="A13" s="15" t="s">
        <v>182</v>
      </c>
      <c r="B13" s="15" t="s">
        <v>17</v>
      </c>
      <c r="C13" s="15" t="s">
        <v>18</v>
      </c>
      <c r="D13" s="15" t="s">
        <v>183</v>
      </c>
      <c r="G13" s="16" t="s">
        <v>285</v>
      </c>
      <c r="H13" s="16" t="s">
        <v>286</v>
      </c>
      <c r="I13" s="16" t="s">
        <v>287</v>
      </c>
      <c r="J13" s="17" t="s">
        <v>288</v>
      </c>
    </row>
    <row r="14" spans="1:10" x14ac:dyDescent="0.45">
      <c r="A14" s="1" t="s">
        <v>198</v>
      </c>
      <c r="B14" s="3" t="s">
        <v>187</v>
      </c>
      <c r="C14" s="3" t="s">
        <v>20</v>
      </c>
      <c r="D14" s="3">
        <v>12405</v>
      </c>
      <c r="G14" s="16" t="s">
        <v>201</v>
      </c>
      <c r="H14" s="45">
        <v>1</v>
      </c>
      <c r="I14" s="45">
        <v>30</v>
      </c>
      <c r="J14" s="45" t="str">
        <f ca="1">RANDBETWEEN(H14,I14)&amp;"층"</f>
        <v>4층</v>
      </c>
    </row>
    <row r="15" spans="1:10" x14ac:dyDescent="0.45">
      <c r="A15" s="1" t="s">
        <v>191</v>
      </c>
      <c r="B15" s="3" t="s">
        <v>192</v>
      </c>
      <c r="C15" s="3" t="s">
        <v>23</v>
      </c>
      <c r="D15" s="3">
        <v>25100</v>
      </c>
      <c r="G15" s="16" t="s">
        <v>202</v>
      </c>
      <c r="H15" s="45">
        <v>1</v>
      </c>
      <c r="I15" s="45">
        <v>30</v>
      </c>
      <c r="J15" s="45" t="str">
        <f t="shared" ref="J15:J24" ca="1" si="2">RANDBETWEEN(H15,I15)&amp;"층"</f>
        <v>7층</v>
      </c>
    </row>
    <row r="16" spans="1:10" x14ac:dyDescent="0.45">
      <c r="A16" s="1" t="s">
        <v>199</v>
      </c>
      <c r="B16" s="3" t="s">
        <v>185</v>
      </c>
      <c r="C16" s="3" t="s">
        <v>20</v>
      </c>
      <c r="D16" s="3">
        <v>11478</v>
      </c>
      <c r="G16" s="16" t="s">
        <v>203</v>
      </c>
      <c r="H16" s="45">
        <v>1</v>
      </c>
      <c r="I16" s="45">
        <v>30</v>
      </c>
      <c r="J16" s="45" t="str">
        <f ca="1">RANDBETWEEN(H16,I16)&amp;"층"</f>
        <v>10층</v>
      </c>
    </row>
    <row r="17" spans="1:10" x14ac:dyDescent="0.45">
      <c r="A17" s="1" t="s">
        <v>197</v>
      </c>
      <c r="B17" s="3" t="s">
        <v>187</v>
      </c>
      <c r="C17" s="3" t="s">
        <v>20</v>
      </c>
      <c r="D17" s="3">
        <v>30100</v>
      </c>
      <c r="G17" s="16" t="s">
        <v>204</v>
      </c>
      <c r="H17" s="45">
        <v>1</v>
      </c>
      <c r="I17" s="45">
        <v>30</v>
      </c>
      <c r="J17" s="45" t="str">
        <f t="shared" ca="1" si="2"/>
        <v>9층</v>
      </c>
    </row>
    <row r="18" spans="1:10" x14ac:dyDescent="0.45">
      <c r="A18" s="1" t="s">
        <v>188</v>
      </c>
      <c r="B18" s="3" t="s">
        <v>187</v>
      </c>
      <c r="C18" s="3" t="s">
        <v>20</v>
      </c>
      <c r="D18" s="3">
        <v>33542</v>
      </c>
      <c r="G18" s="16" t="s">
        <v>205</v>
      </c>
      <c r="H18" s="45">
        <v>1</v>
      </c>
      <c r="I18" s="45">
        <v>30</v>
      </c>
      <c r="J18" s="45" t="str">
        <f t="shared" ca="1" si="2"/>
        <v>18층</v>
      </c>
    </row>
    <row r="19" spans="1:10" x14ac:dyDescent="0.45">
      <c r="A19" s="1" t="s">
        <v>196</v>
      </c>
      <c r="B19" s="3" t="s">
        <v>186</v>
      </c>
      <c r="C19" s="3" t="s">
        <v>21</v>
      </c>
      <c r="D19" s="3">
        <v>24513</v>
      </c>
      <c r="G19" s="16" t="s">
        <v>206</v>
      </c>
      <c r="H19" s="45">
        <v>1</v>
      </c>
      <c r="I19" s="45">
        <v>30</v>
      </c>
      <c r="J19" s="45" t="str">
        <f t="shared" ca="1" si="2"/>
        <v>20층</v>
      </c>
    </row>
    <row r="20" spans="1:10" x14ac:dyDescent="0.45">
      <c r="A20" s="1" t="s">
        <v>189</v>
      </c>
      <c r="B20" s="3" t="s">
        <v>190</v>
      </c>
      <c r="C20" s="3" t="s">
        <v>20</v>
      </c>
      <c r="D20" s="3">
        <v>9942</v>
      </c>
      <c r="G20" s="16" t="s">
        <v>207</v>
      </c>
      <c r="H20" s="45">
        <v>1</v>
      </c>
      <c r="I20" s="45">
        <v>30</v>
      </c>
      <c r="J20" s="45" t="str">
        <f t="shared" ca="1" si="2"/>
        <v>12층</v>
      </c>
    </row>
    <row r="21" spans="1:10" x14ac:dyDescent="0.45">
      <c r="A21" s="1" t="s">
        <v>193</v>
      </c>
      <c r="B21" s="3" t="s">
        <v>186</v>
      </c>
      <c r="C21" s="3" t="s">
        <v>21</v>
      </c>
      <c r="D21" s="3">
        <v>15684</v>
      </c>
      <c r="G21" s="16" t="s">
        <v>210</v>
      </c>
      <c r="H21" s="45">
        <v>1</v>
      </c>
      <c r="I21" s="45">
        <v>30</v>
      </c>
      <c r="J21" s="45" t="str">
        <f t="shared" ca="1" si="2"/>
        <v>8층</v>
      </c>
    </row>
    <row r="22" spans="1:10" x14ac:dyDescent="0.45">
      <c r="A22" s="1" t="s">
        <v>194</v>
      </c>
      <c r="B22" s="3" t="s">
        <v>22</v>
      </c>
      <c r="C22" s="3" t="s">
        <v>21</v>
      </c>
      <c r="D22" s="3">
        <v>14214</v>
      </c>
      <c r="E22" s="18" t="s">
        <v>24</v>
      </c>
      <c r="G22" s="16" t="s">
        <v>209</v>
      </c>
      <c r="H22" s="45">
        <v>1</v>
      </c>
      <c r="I22" s="45">
        <v>30</v>
      </c>
      <c r="J22" s="45" t="str">
        <f t="shared" ca="1" si="2"/>
        <v>6층</v>
      </c>
    </row>
    <row r="23" spans="1:10" x14ac:dyDescent="0.45">
      <c r="A23" s="1" t="s">
        <v>195</v>
      </c>
      <c r="B23" s="3" t="s">
        <v>19</v>
      </c>
      <c r="C23" s="3" t="s">
        <v>21</v>
      </c>
      <c r="D23" s="3">
        <v>13548</v>
      </c>
      <c r="E23" s="15" t="s">
        <v>17</v>
      </c>
      <c r="G23" s="16" t="s">
        <v>211</v>
      </c>
      <c r="H23" s="45">
        <v>1</v>
      </c>
      <c r="I23" s="45">
        <v>30</v>
      </c>
      <c r="J23" s="45" t="str">
        <f t="shared" ca="1" si="2"/>
        <v>12층</v>
      </c>
    </row>
    <row r="24" spans="1:10" x14ac:dyDescent="0.45">
      <c r="A24" s="49" t="s">
        <v>200</v>
      </c>
      <c r="B24" s="49"/>
      <c r="C24" s="49"/>
      <c r="D24" s="19">
        <f>DAVERAGE(A13:D23,D13,E23:E24)</f>
        <v>21881.25</v>
      </c>
      <c r="E24" s="3" t="s">
        <v>185</v>
      </c>
      <c r="G24" s="16" t="s">
        <v>208</v>
      </c>
      <c r="H24" s="45">
        <v>1</v>
      </c>
      <c r="I24" s="45">
        <v>30</v>
      </c>
      <c r="J24" s="45" t="str">
        <f t="shared" ca="1" si="2"/>
        <v>5층</v>
      </c>
    </row>
    <row r="26" spans="1:10" x14ac:dyDescent="0.45">
      <c r="A26" s="11" t="s">
        <v>30</v>
      </c>
      <c r="B26" s="12" t="s">
        <v>214</v>
      </c>
    </row>
    <row r="27" spans="1:10" x14ac:dyDescent="0.45">
      <c r="A27" s="1" t="s">
        <v>213</v>
      </c>
      <c r="B27" s="1" t="s">
        <v>31</v>
      </c>
      <c r="C27" s="1" t="s">
        <v>212</v>
      </c>
      <c r="D27" s="1" t="s">
        <v>32</v>
      </c>
      <c r="E27" s="6" t="s">
        <v>33</v>
      </c>
    </row>
    <row r="28" spans="1:10" x14ac:dyDescent="0.45">
      <c r="A28" s="16" t="s">
        <v>230</v>
      </c>
      <c r="B28" s="1" t="s">
        <v>226</v>
      </c>
      <c r="C28" s="1" t="s">
        <v>222</v>
      </c>
      <c r="D28" s="1" t="s">
        <v>225</v>
      </c>
      <c r="E28" s="1" t="str">
        <f>CHOOSE(LEFT(B28,1),"공인중개사","사회복지사","주택관리사")</f>
        <v>주택관리사</v>
      </c>
    </row>
    <row r="29" spans="1:10" x14ac:dyDescent="0.45">
      <c r="A29" s="16" t="s">
        <v>231</v>
      </c>
      <c r="B29" s="1" t="s">
        <v>221</v>
      </c>
      <c r="C29" s="1" t="s">
        <v>222</v>
      </c>
      <c r="D29" s="1" t="s">
        <v>220</v>
      </c>
      <c r="E29" s="1" t="str">
        <f t="shared" ref="E29:E37" si="3">CHOOSE(LEFT(B29,1),"공인중개사","사회복지사","주택관리사")</f>
        <v>사회복지사</v>
      </c>
    </row>
    <row r="30" spans="1:10" x14ac:dyDescent="0.45">
      <c r="A30" s="16" t="s">
        <v>232</v>
      </c>
      <c r="B30" s="1" t="s">
        <v>228</v>
      </c>
      <c r="C30" s="1" t="s">
        <v>227</v>
      </c>
      <c r="D30" s="1" t="s">
        <v>229</v>
      </c>
      <c r="E30" s="1" t="str">
        <f t="shared" si="3"/>
        <v>주택관리사</v>
      </c>
    </row>
    <row r="31" spans="1:10" x14ac:dyDescent="0.45">
      <c r="A31" s="16" t="s">
        <v>233</v>
      </c>
      <c r="B31" s="1" t="s">
        <v>216</v>
      </c>
      <c r="C31" s="1" t="s">
        <v>219</v>
      </c>
      <c r="D31" s="1" t="s">
        <v>215</v>
      </c>
      <c r="E31" s="1" t="str">
        <f t="shared" si="3"/>
        <v>공인중개사</v>
      </c>
    </row>
    <row r="32" spans="1:10" x14ac:dyDescent="0.45">
      <c r="A32" s="16" t="s">
        <v>234</v>
      </c>
      <c r="B32" s="1" t="s">
        <v>224</v>
      </c>
      <c r="C32" s="1" t="s">
        <v>223</v>
      </c>
      <c r="D32" s="1" t="s">
        <v>220</v>
      </c>
      <c r="E32" s="1" t="str">
        <f t="shared" si="3"/>
        <v>사회복지사</v>
      </c>
    </row>
    <row r="33" spans="1:5" x14ac:dyDescent="0.45">
      <c r="A33" s="16" t="s">
        <v>235</v>
      </c>
      <c r="B33" s="1" t="s">
        <v>228</v>
      </c>
      <c r="C33" s="1" t="s">
        <v>227</v>
      </c>
      <c r="D33" s="1" t="s">
        <v>229</v>
      </c>
      <c r="E33" s="1" t="str">
        <f t="shared" si="3"/>
        <v>주택관리사</v>
      </c>
    </row>
    <row r="34" spans="1:5" x14ac:dyDescent="0.45">
      <c r="A34" s="16" t="s">
        <v>236</v>
      </c>
      <c r="B34" s="1" t="s">
        <v>217</v>
      </c>
      <c r="C34" s="1" t="s">
        <v>218</v>
      </c>
      <c r="D34" s="1" t="s">
        <v>215</v>
      </c>
      <c r="E34" s="1" t="str">
        <f t="shared" si="3"/>
        <v>공인중개사</v>
      </c>
    </row>
    <row r="35" spans="1:5" x14ac:dyDescent="0.45">
      <c r="A35" s="16" t="s">
        <v>237</v>
      </c>
      <c r="B35" s="1" t="s">
        <v>221</v>
      </c>
      <c r="C35" s="1" t="s">
        <v>222</v>
      </c>
      <c r="D35" s="1" t="s">
        <v>220</v>
      </c>
      <c r="E35" s="1" t="str">
        <f t="shared" si="3"/>
        <v>사회복지사</v>
      </c>
    </row>
    <row r="36" spans="1:5" x14ac:dyDescent="0.45">
      <c r="A36" s="16" t="s">
        <v>238</v>
      </c>
      <c r="B36" s="1" t="s">
        <v>226</v>
      </c>
      <c r="C36" s="1" t="s">
        <v>222</v>
      </c>
      <c r="D36" s="1" t="s">
        <v>225</v>
      </c>
      <c r="E36" s="1" t="str">
        <f t="shared" si="3"/>
        <v>주택관리사</v>
      </c>
    </row>
    <row r="37" spans="1:5" x14ac:dyDescent="0.45">
      <c r="A37" s="1" t="s">
        <v>239</v>
      </c>
      <c r="B37" s="1" t="s">
        <v>216</v>
      </c>
      <c r="C37" s="1" t="s">
        <v>219</v>
      </c>
      <c r="D37" s="1" t="s">
        <v>215</v>
      </c>
      <c r="E37" s="1" t="str">
        <f t="shared" si="3"/>
        <v>공인중개사</v>
      </c>
    </row>
  </sheetData>
  <mergeCells count="1">
    <mergeCell ref="A24:C2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2"/>
  <sheetViews>
    <sheetView showGridLines="0" workbookViewId="0"/>
  </sheetViews>
  <sheetFormatPr defaultRowHeight="17" outlineLevelRow="1" outlineLevelCol="1" x14ac:dyDescent="0.45"/>
  <cols>
    <col min="3" max="3" width="8.5" customWidth="1"/>
    <col min="4" max="6" width="11.6640625" bestFit="1" customWidth="1" outlineLevel="1"/>
  </cols>
  <sheetData>
    <row r="1" spans="2:6" ht="17.5" thickBot="1" x14ac:dyDescent="0.5"/>
    <row r="2" spans="2:6" x14ac:dyDescent="0.45">
      <c r="B2" s="32" t="s">
        <v>277</v>
      </c>
      <c r="C2" s="33"/>
      <c r="D2" s="39"/>
      <c r="E2" s="39"/>
      <c r="F2" s="39"/>
    </row>
    <row r="3" spans="2:6" collapsed="1" x14ac:dyDescent="0.45">
      <c r="B3" s="31"/>
      <c r="C3" s="31"/>
      <c r="D3" s="40" t="s">
        <v>279</v>
      </c>
      <c r="E3" s="40" t="s">
        <v>275</v>
      </c>
      <c r="F3" s="40" t="s">
        <v>276</v>
      </c>
    </row>
    <row r="4" spans="2:6" hidden="1" outlineLevel="1" x14ac:dyDescent="0.45">
      <c r="B4" s="35"/>
      <c r="C4" s="35"/>
      <c r="D4" s="28"/>
      <c r="E4" s="42"/>
      <c r="F4" s="42"/>
    </row>
    <row r="5" spans="2:6" x14ac:dyDescent="0.45">
      <c r="B5" s="36" t="s">
        <v>278</v>
      </c>
      <c r="C5" s="37"/>
      <c r="D5" s="34"/>
      <c r="E5" s="34"/>
      <c r="F5" s="34"/>
    </row>
    <row r="6" spans="2:6" outlineLevel="1" x14ac:dyDescent="0.45">
      <c r="B6" s="35"/>
      <c r="C6" s="35" t="s">
        <v>272</v>
      </c>
      <c r="D6" s="29">
        <v>200</v>
      </c>
      <c r="E6" s="41">
        <v>250</v>
      </c>
      <c r="F6" s="41">
        <v>150</v>
      </c>
    </row>
    <row r="7" spans="2:6" outlineLevel="1" x14ac:dyDescent="0.45">
      <c r="B7" s="35"/>
      <c r="C7" s="35" t="s">
        <v>273</v>
      </c>
      <c r="D7" s="29">
        <v>650000</v>
      </c>
      <c r="E7" s="41">
        <v>700000</v>
      </c>
      <c r="F7" s="41">
        <v>600000</v>
      </c>
    </row>
    <row r="8" spans="2:6" x14ac:dyDescent="0.45">
      <c r="B8" s="36" t="s">
        <v>280</v>
      </c>
      <c r="C8" s="37"/>
      <c r="D8" s="34"/>
      <c r="E8" s="34"/>
      <c r="F8" s="34"/>
    </row>
    <row r="9" spans="2:6" ht="17.5" outlineLevel="1" thickBot="1" x14ac:dyDescent="0.5">
      <c r="B9" s="38"/>
      <c r="C9" s="38" t="s">
        <v>274</v>
      </c>
      <c r="D9" s="30">
        <v>13000000</v>
      </c>
      <c r="E9" s="30">
        <v>23750000</v>
      </c>
      <c r="F9" s="30">
        <v>3750000</v>
      </c>
    </row>
    <row r="10" spans="2:6" x14ac:dyDescent="0.45">
      <c r="B10" t="s">
        <v>281</v>
      </c>
    </row>
    <row r="11" spans="2:6" x14ac:dyDescent="0.45">
      <c r="B11" t="s">
        <v>282</v>
      </c>
    </row>
    <row r="12" spans="2:6" x14ac:dyDescent="0.45">
      <c r="B12" t="s">
        <v>283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7" x14ac:dyDescent="0.45"/>
  <cols>
    <col min="2" max="2" width="12.6640625" bestFit="1" customWidth="1"/>
    <col min="3" max="3" width="4.58203125" customWidth="1"/>
    <col min="5" max="5" width="12.6640625" bestFit="1" customWidth="1"/>
  </cols>
  <sheetData>
    <row r="1" spans="1:5" ht="21" x14ac:dyDescent="0.45">
      <c r="A1" s="48" t="s">
        <v>248</v>
      </c>
      <c r="B1" s="48"/>
      <c r="C1" s="48"/>
      <c r="D1" s="48"/>
      <c r="E1" s="48"/>
    </row>
    <row r="3" spans="1:5" x14ac:dyDescent="0.45">
      <c r="A3" s="1" t="s">
        <v>240</v>
      </c>
      <c r="B3" s="1" t="s">
        <v>247</v>
      </c>
      <c r="D3" s="1" t="s">
        <v>244</v>
      </c>
      <c r="E3" s="3">
        <f>B5*B4*70%</f>
        <v>91000000</v>
      </c>
    </row>
    <row r="4" spans="1:5" x14ac:dyDescent="0.45">
      <c r="A4" s="1" t="s">
        <v>242</v>
      </c>
      <c r="B4" s="3">
        <v>200</v>
      </c>
      <c r="D4" s="1" t="s">
        <v>245</v>
      </c>
      <c r="E4" s="3">
        <v>15000000</v>
      </c>
    </row>
    <row r="5" spans="1:5" x14ac:dyDescent="0.45">
      <c r="A5" s="1" t="s">
        <v>243</v>
      </c>
      <c r="B5" s="3">
        <v>650000</v>
      </c>
      <c r="D5" s="1" t="s">
        <v>246</v>
      </c>
      <c r="E5" s="3">
        <f>B4*55000</f>
        <v>11000000</v>
      </c>
    </row>
    <row r="6" spans="1:5" x14ac:dyDescent="0.45">
      <c r="A6" s="1" t="s">
        <v>241</v>
      </c>
      <c r="B6" s="3">
        <f>B4*B5</f>
        <v>130000000</v>
      </c>
      <c r="D6" s="1" t="s">
        <v>34</v>
      </c>
      <c r="E6" s="3">
        <f>B6-SUM(E3:E5)</f>
        <v>13000000</v>
      </c>
    </row>
  </sheetData>
  <scenarios current="0" sqref="E6">
    <scenario name="인상증가" locked="1" count="2" user="user">
      <inputCells r="B4" val="250" numFmtId="41"/>
      <inputCells r="B5" val="700000" numFmtId="41"/>
    </scenario>
    <scenario name="인하감소" locked="1" count="2" user="user">
      <inputCells r="B4" val="150" numFmtId="41"/>
      <inputCells r="B5" val="600000" numFmtId="41"/>
    </scenario>
  </scenarios>
  <mergeCells count="1">
    <mergeCell ref="A1:E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7" x14ac:dyDescent="0.45"/>
  <sheetData>
    <row r="1" spans="1:9" x14ac:dyDescent="0.45">
      <c r="A1" s="4" t="s">
        <v>35</v>
      </c>
      <c r="B1" s="20" t="s">
        <v>36</v>
      </c>
      <c r="C1" s="20"/>
      <c r="D1" s="21" t="s">
        <v>254</v>
      </c>
      <c r="F1" s="4" t="s">
        <v>37</v>
      </c>
      <c r="G1" s="20" t="s">
        <v>38</v>
      </c>
      <c r="H1" s="20"/>
      <c r="I1" s="21" t="s">
        <v>254</v>
      </c>
    </row>
    <row r="2" spans="1:9" x14ac:dyDescent="0.45">
      <c r="A2" s="1" t="s">
        <v>39</v>
      </c>
      <c r="B2" s="1" t="s">
        <v>40</v>
      </c>
      <c r="C2" s="1" t="s">
        <v>41</v>
      </c>
      <c r="D2" s="1" t="s">
        <v>42</v>
      </c>
      <c r="F2" s="1" t="s">
        <v>39</v>
      </c>
      <c r="G2" s="1" t="s">
        <v>43</v>
      </c>
      <c r="H2" s="1" t="s">
        <v>44</v>
      </c>
      <c r="I2" s="1" t="s">
        <v>45</v>
      </c>
    </row>
    <row r="3" spans="1:9" x14ac:dyDescent="0.45">
      <c r="A3" s="1" t="s">
        <v>250</v>
      </c>
      <c r="B3" s="22">
        <v>5800</v>
      </c>
      <c r="C3" s="22">
        <v>6800</v>
      </c>
      <c r="D3" s="22">
        <v>7200</v>
      </c>
      <c r="F3" s="1" t="s">
        <v>250</v>
      </c>
      <c r="G3" s="22">
        <v>3800</v>
      </c>
      <c r="H3" s="22">
        <v>4800</v>
      </c>
      <c r="I3" s="22">
        <v>5100</v>
      </c>
    </row>
    <row r="4" spans="1:9" x14ac:dyDescent="0.45">
      <c r="A4" s="1" t="s">
        <v>251</v>
      </c>
      <c r="B4" s="22">
        <v>4500</v>
      </c>
      <c r="C4" s="22">
        <v>4700</v>
      </c>
      <c r="D4" s="22">
        <v>4800</v>
      </c>
      <c r="F4" s="1" t="s">
        <v>251</v>
      </c>
      <c r="G4" s="22">
        <v>2800</v>
      </c>
      <c r="H4" s="22">
        <v>3100</v>
      </c>
      <c r="I4" s="22">
        <v>3200</v>
      </c>
    </row>
    <row r="5" spans="1:9" x14ac:dyDescent="0.45">
      <c r="A5" s="1" t="s">
        <v>252</v>
      </c>
      <c r="B5" s="22">
        <v>5200</v>
      </c>
      <c r="C5" s="22">
        <v>5500</v>
      </c>
      <c r="D5" s="22">
        <v>5500</v>
      </c>
      <c r="F5" s="1" t="s">
        <v>252</v>
      </c>
      <c r="G5" s="22">
        <v>3300</v>
      </c>
      <c r="H5" s="22">
        <v>3400</v>
      </c>
      <c r="I5" s="22">
        <v>3500</v>
      </c>
    </row>
    <row r="6" spans="1:9" x14ac:dyDescent="0.45">
      <c r="A6" s="1" t="s">
        <v>253</v>
      </c>
      <c r="B6" s="22">
        <v>6200</v>
      </c>
      <c r="C6" s="22">
        <v>5890</v>
      </c>
      <c r="D6" s="22">
        <v>6000</v>
      </c>
      <c r="F6" s="1" t="s">
        <v>253</v>
      </c>
      <c r="G6" s="22">
        <v>4200</v>
      </c>
      <c r="H6" s="22">
        <v>4100</v>
      </c>
      <c r="I6" s="22">
        <v>3900</v>
      </c>
    </row>
    <row r="8" spans="1:9" x14ac:dyDescent="0.45">
      <c r="A8" s="4" t="s">
        <v>46</v>
      </c>
      <c r="B8" s="20" t="s">
        <v>47</v>
      </c>
      <c r="C8" s="20"/>
      <c r="D8" s="21" t="s">
        <v>254</v>
      </c>
      <c r="F8" s="4" t="s">
        <v>29</v>
      </c>
      <c r="G8" s="20" t="s">
        <v>48</v>
      </c>
      <c r="H8" s="20"/>
      <c r="I8" s="21" t="s">
        <v>254</v>
      </c>
    </row>
    <row r="9" spans="1:9" x14ac:dyDescent="0.45">
      <c r="A9" s="1" t="s">
        <v>49</v>
      </c>
      <c r="B9" s="1" t="s">
        <v>43</v>
      </c>
      <c r="C9" s="1" t="s">
        <v>50</v>
      </c>
      <c r="D9" s="1" t="s">
        <v>51</v>
      </c>
      <c r="F9" s="1" t="s">
        <v>49</v>
      </c>
      <c r="G9" s="1" t="s">
        <v>40</v>
      </c>
      <c r="H9" s="1" t="s">
        <v>52</v>
      </c>
      <c r="I9" s="1" t="s">
        <v>42</v>
      </c>
    </row>
    <row r="10" spans="1:9" x14ac:dyDescent="0.45">
      <c r="A10" s="1" t="s">
        <v>250</v>
      </c>
      <c r="B10" s="22">
        <v>2700</v>
      </c>
      <c r="C10" s="22">
        <v>2600</v>
      </c>
      <c r="D10" s="22">
        <v>2400</v>
      </c>
      <c r="F10" s="1" t="s">
        <v>250</v>
      </c>
      <c r="G10" s="22">
        <v>12300</v>
      </c>
      <c r="H10" s="22">
        <v>14200</v>
      </c>
      <c r="I10" s="22">
        <v>14700</v>
      </c>
    </row>
    <row r="11" spans="1:9" x14ac:dyDescent="0.45">
      <c r="A11" s="1" t="s">
        <v>251</v>
      </c>
      <c r="B11" s="22">
        <v>2500</v>
      </c>
      <c r="C11" s="22">
        <v>2600</v>
      </c>
      <c r="D11" s="22">
        <v>2700</v>
      </c>
      <c r="F11" s="1" t="s">
        <v>251</v>
      </c>
      <c r="G11" s="22">
        <v>9800</v>
      </c>
      <c r="H11" s="22">
        <v>10400</v>
      </c>
      <c r="I11" s="22">
        <v>10700</v>
      </c>
    </row>
    <row r="12" spans="1:9" x14ac:dyDescent="0.45">
      <c r="A12" s="1" t="s">
        <v>252</v>
      </c>
      <c r="B12" s="22">
        <v>3100</v>
      </c>
      <c r="C12" s="22">
        <v>2900</v>
      </c>
      <c r="D12" s="22">
        <v>3200</v>
      </c>
      <c r="F12" s="1" t="s">
        <v>252</v>
      </c>
      <c r="G12" s="22">
        <v>11600</v>
      </c>
      <c r="H12" s="22">
        <v>11800</v>
      </c>
      <c r="I12" s="22">
        <v>12200</v>
      </c>
    </row>
    <row r="13" spans="1:9" x14ac:dyDescent="0.45">
      <c r="A13" s="1" t="s">
        <v>253</v>
      </c>
      <c r="B13" s="22">
        <v>3600</v>
      </c>
      <c r="C13" s="22">
        <v>2800</v>
      </c>
      <c r="D13" s="22">
        <v>3400</v>
      </c>
      <c r="F13" s="1" t="s">
        <v>253</v>
      </c>
      <c r="G13" s="22">
        <v>14000</v>
      </c>
      <c r="H13" s="22">
        <v>12790</v>
      </c>
      <c r="I13" s="22">
        <v>13300</v>
      </c>
    </row>
  </sheetData>
  <dataConsolidate topLabels="1">
    <dataRefs count="3">
      <dataRef ref="A2:D6" sheet="분석작업-2"/>
      <dataRef ref="F2:I6" sheet="분석작업-2"/>
      <dataRef ref="A9:D13" sheet="분석작업-2"/>
    </dataRefs>
  </dataConsolidate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"/>
  <sheetViews>
    <sheetView workbookViewId="0"/>
  </sheetViews>
  <sheetFormatPr defaultRowHeight="17" x14ac:dyDescent="0.45"/>
  <sheetData>
    <row r="1" spans="1:7" ht="21" x14ac:dyDescent="0.45">
      <c r="A1" s="48" t="s">
        <v>258</v>
      </c>
      <c r="B1" s="48"/>
      <c r="C1" s="48"/>
      <c r="D1" s="48"/>
      <c r="E1" s="48"/>
      <c r="F1" s="48"/>
      <c r="G1" s="48"/>
    </row>
    <row r="3" spans="1:7" x14ac:dyDescent="0.45">
      <c r="A3" s="43" t="s">
        <v>53</v>
      </c>
      <c r="B3" s="44" t="s">
        <v>54</v>
      </c>
      <c r="C3" s="44" t="s">
        <v>255</v>
      </c>
      <c r="D3" s="44" t="s">
        <v>256</v>
      </c>
      <c r="E3" s="44" t="s">
        <v>259</v>
      </c>
      <c r="F3" s="44" t="s">
        <v>257</v>
      </c>
      <c r="G3" s="44" t="s">
        <v>55</v>
      </c>
    </row>
    <row r="4" spans="1:7" x14ac:dyDescent="0.45">
      <c r="A4" s="16" t="s">
        <v>230</v>
      </c>
      <c r="B4" s="1">
        <v>75</v>
      </c>
      <c r="C4" s="1">
        <v>80</v>
      </c>
      <c r="D4" s="1">
        <v>78</v>
      </c>
      <c r="E4" s="1">
        <v>85</v>
      </c>
      <c r="F4" s="1">
        <v>80</v>
      </c>
      <c r="G4" s="1">
        <f>SUM(B4:F4)</f>
        <v>398</v>
      </c>
    </row>
    <row r="5" spans="1:7" x14ac:dyDescent="0.45">
      <c r="A5" s="16" t="s">
        <v>231</v>
      </c>
      <c r="B5" s="1">
        <v>94</v>
      </c>
      <c r="C5" s="1">
        <v>92</v>
      </c>
      <c r="D5" s="1">
        <v>95</v>
      </c>
      <c r="E5" s="1">
        <v>96</v>
      </c>
      <c r="F5" s="1">
        <v>96</v>
      </c>
      <c r="G5" s="1">
        <f>SUM(B5:F5)</f>
        <v>473</v>
      </c>
    </row>
    <row r="6" spans="1:7" x14ac:dyDescent="0.45">
      <c r="A6" s="16" t="s">
        <v>232</v>
      </c>
      <c r="B6" s="1">
        <v>78</v>
      </c>
      <c r="C6" s="1">
        <v>85</v>
      </c>
      <c r="D6" s="1">
        <v>80</v>
      </c>
      <c r="E6" s="1">
        <v>88</v>
      </c>
      <c r="F6" s="1">
        <v>78</v>
      </c>
      <c r="G6" s="1">
        <f>SUM(B6:F6)</f>
        <v>409</v>
      </c>
    </row>
    <row r="7" spans="1:7" x14ac:dyDescent="0.45">
      <c r="A7" s="16" t="s">
        <v>233</v>
      </c>
      <c r="B7" s="1">
        <v>65</v>
      </c>
      <c r="C7" s="1">
        <v>55</v>
      </c>
      <c r="D7" s="1">
        <v>89</v>
      </c>
      <c r="E7" s="1">
        <v>75</v>
      </c>
      <c r="F7" s="1">
        <v>65</v>
      </c>
      <c r="G7" s="1">
        <f>SUM(B7:F7)</f>
        <v>349</v>
      </c>
    </row>
    <row r="8" spans="1:7" x14ac:dyDescent="0.45">
      <c r="A8" s="16" t="s">
        <v>234</v>
      </c>
      <c r="B8" s="1">
        <v>89</v>
      </c>
      <c r="C8" s="1">
        <v>88</v>
      </c>
      <c r="D8" s="1">
        <v>87</v>
      </c>
      <c r="E8" s="1">
        <v>90</v>
      </c>
      <c r="F8" s="1">
        <v>95</v>
      </c>
      <c r="G8" s="1">
        <f>SUM(B8:F8)</f>
        <v>449</v>
      </c>
    </row>
    <row r="9" spans="1:7" x14ac:dyDescent="0.45">
      <c r="A9" s="16" t="s">
        <v>235</v>
      </c>
      <c r="B9" s="1">
        <v>86</v>
      </c>
      <c r="C9" s="1">
        <v>98</v>
      </c>
      <c r="D9" s="1">
        <v>94</v>
      </c>
      <c r="E9" s="1">
        <v>75</v>
      </c>
      <c r="F9" s="1">
        <v>92</v>
      </c>
      <c r="G9" s="1">
        <f>SUM(B9:F9)</f>
        <v>445</v>
      </c>
    </row>
    <row r="10" spans="1:7" x14ac:dyDescent="0.45">
      <c r="A10" s="16" t="s">
        <v>236</v>
      </c>
      <c r="B10" s="1">
        <v>77</v>
      </c>
      <c r="C10" s="1">
        <v>59</v>
      </c>
      <c r="D10" s="1">
        <v>88</v>
      </c>
      <c r="E10" s="1">
        <v>85</v>
      </c>
      <c r="F10" s="1">
        <v>94</v>
      </c>
      <c r="G10" s="1">
        <f>SUM(B10:F10)</f>
        <v>403</v>
      </c>
    </row>
    <row r="11" spans="1:7" x14ac:dyDescent="0.45">
      <c r="A11" s="16" t="s">
        <v>237</v>
      </c>
      <c r="B11" s="1">
        <v>93</v>
      </c>
      <c r="C11" s="1">
        <v>95</v>
      </c>
      <c r="D11" s="1">
        <v>94</v>
      </c>
      <c r="E11" s="1">
        <v>92</v>
      </c>
      <c r="F11" s="1">
        <v>94</v>
      </c>
      <c r="G11" s="1">
        <f>SUM(B11:F11)</f>
        <v>468</v>
      </c>
    </row>
    <row r="12" spans="1:7" x14ac:dyDescent="0.45">
      <c r="A12" s="16" t="s">
        <v>238</v>
      </c>
      <c r="B12" s="1">
        <v>92</v>
      </c>
      <c r="C12" s="1">
        <v>88</v>
      </c>
      <c r="D12" s="1">
        <v>65</v>
      </c>
      <c r="E12" s="1">
        <v>85</v>
      </c>
      <c r="F12" s="1">
        <v>75</v>
      </c>
      <c r="G12" s="1">
        <f>SUM(B12:F12)</f>
        <v>405</v>
      </c>
    </row>
    <row r="13" spans="1:7" x14ac:dyDescent="0.45">
      <c r="A13" s="1" t="s">
        <v>239</v>
      </c>
      <c r="B13" s="1">
        <v>85</v>
      </c>
      <c r="C13" s="1">
        <v>86</v>
      </c>
      <c r="D13" s="1">
        <v>94</v>
      </c>
      <c r="E13" s="1">
        <v>89</v>
      </c>
      <c r="F13" s="1">
        <v>85</v>
      </c>
      <c r="G13" s="1">
        <f>SUM(B13:F13)</f>
        <v>439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총점">
                <anchor moveWithCells="1" sizeWithCells="1"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7" x14ac:dyDescent="0.45"/>
  <cols>
    <col min="1" max="1" width="10.4140625" bestFit="1" customWidth="1"/>
    <col min="2" max="4" width="12.6640625" bestFit="1" customWidth="1"/>
  </cols>
  <sheetData>
    <row r="1" spans="1:4" ht="21" x14ac:dyDescent="0.45">
      <c r="A1" s="48" t="s">
        <v>269</v>
      </c>
      <c r="B1" s="48"/>
      <c r="C1" s="48"/>
      <c r="D1" s="48"/>
    </row>
    <row r="3" spans="1:4" x14ac:dyDescent="0.45">
      <c r="A3" s="1" t="s">
        <v>260</v>
      </c>
      <c r="B3" s="1" t="s">
        <v>265</v>
      </c>
      <c r="C3" s="1" t="s">
        <v>266</v>
      </c>
      <c r="D3" s="1" t="s">
        <v>267</v>
      </c>
    </row>
    <row r="4" spans="1:4" x14ac:dyDescent="0.45">
      <c r="A4" s="1" t="s">
        <v>261</v>
      </c>
      <c r="B4" s="23">
        <v>34500000</v>
      </c>
      <c r="C4" s="23">
        <v>36500000</v>
      </c>
      <c r="D4" s="23">
        <v>38000000</v>
      </c>
    </row>
    <row r="5" spans="1:4" x14ac:dyDescent="0.45">
      <c r="A5" s="1" t="s">
        <v>262</v>
      </c>
      <c r="B5" s="19">
        <v>31500000</v>
      </c>
      <c r="C5" s="19">
        <v>30500000</v>
      </c>
      <c r="D5" s="19">
        <v>34500000</v>
      </c>
    </row>
    <row r="6" spans="1:4" x14ac:dyDescent="0.45">
      <c r="A6" s="1" t="s">
        <v>263</v>
      </c>
      <c r="B6" s="24">
        <v>25200000</v>
      </c>
      <c r="C6" s="24">
        <v>27500000</v>
      </c>
      <c r="D6" s="24">
        <v>24800000</v>
      </c>
    </row>
    <row r="7" spans="1:4" x14ac:dyDescent="0.45">
      <c r="A7" s="1" t="s">
        <v>264</v>
      </c>
      <c r="B7" s="19">
        <v>38500000</v>
      </c>
      <c r="C7" s="19">
        <v>37200000</v>
      </c>
      <c r="D7" s="19">
        <v>39000000</v>
      </c>
    </row>
    <row r="8" spans="1:4" x14ac:dyDescent="0.45">
      <c r="A8" s="1" t="s">
        <v>268</v>
      </c>
      <c r="B8" s="19">
        <v>28500000</v>
      </c>
      <c r="C8" s="19">
        <v>24500000</v>
      </c>
      <c r="D8" s="19">
        <v>29500000</v>
      </c>
    </row>
  </sheetData>
  <mergeCells count="1">
    <mergeCell ref="A1:D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가격</vt:lpstr>
      <vt:lpstr>순이익</vt:lpstr>
      <vt:lpstr>판매가격</vt:lpstr>
      <vt:lpstr>판매수량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2020-04-05T09:42:12Z</dcterms:created>
  <dcterms:modified xsi:type="dcterms:W3CDTF">2020-08-03T10:44:29Z</dcterms:modified>
</cp:coreProperties>
</file>