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01_작업총모음\02_메일링\2012년이후\03_컴활실기\01_기출\2021_컴활2급_상시01\"/>
    </mc:Choice>
  </mc:AlternateContent>
  <bookViews>
    <workbookView xWindow="0" yWindow="0" windowWidth="13125" windowHeight="676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11" r:id="rId5"/>
    <sheet name="분석작업-2" sheetId="12" r:id="rId6"/>
    <sheet name="매크로작업" sheetId="7" r:id="rId7"/>
    <sheet name="차트작업" sheetId="8" r:id="rId8"/>
  </sheets>
  <definedNames>
    <definedName name="_xlnm._FilterDatabase" localSheetId="2" hidden="1">'기본작업-3'!$A$3:$G$18</definedName>
    <definedName name="_xlnm.Criteria" localSheetId="2">'기본작업-3'!$A$21:$B$23</definedName>
    <definedName name="_xlnm.Extract" localSheetId="2">'기본작업-3'!$A$26:$G$26</definedName>
  </definedName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7" l="1"/>
  <c r="F6" i="7"/>
  <c r="F7" i="7"/>
  <c r="F8" i="7"/>
  <c r="F9" i="7"/>
  <c r="F10" i="7"/>
  <c r="F4" i="7"/>
  <c r="E3" i="12"/>
  <c r="B3" i="12" l="1"/>
  <c r="E5" i="8" l="1"/>
  <c r="E6" i="8"/>
  <c r="E7" i="8"/>
  <c r="E8" i="8"/>
  <c r="E4" i="8"/>
  <c r="E29" i="4" l="1"/>
  <c r="E30" i="4"/>
  <c r="E31" i="4"/>
  <c r="E32" i="4"/>
  <c r="E33" i="4"/>
  <c r="E34" i="4"/>
  <c r="E35" i="4"/>
  <c r="E36" i="4"/>
  <c r="E28" i="4"/>
  <c r="J17" i="4"/>
  <c r="J18" i="4"/>
  <c r="J19" i="4"/>
  <c r="J20" i="4"/>
  <c r="J21" i="4"/>
  <c r="J22" i="4"/>
  <c r="J23" i="4"/>
  <c r="J24" i="4"/>
  <c r="J16" i="4"/>
  <c r="F17" i="4"/>
  <c r="F18" i="4"/>
  <c r="F19" i="4"/>
  <c r="F20" i="4"/>
  <c r="F21" i="4"/>
  <c r="F22" i="4"/>
  <c r="F23" i="4"/>
  <c r="F24" i="4"/>
  <c r="F16" i="4"/>
  <c r="J4" i="4"/>
  <c r="J5" i="4"/>
  <c r="J6" i="4"/>
  <c r="J7" i="4"/>
  <c r="J8" i="4"/>
  <c r="J9" i="4"/>
  <c r="J10" i="4"/>
  <c r="J11" i="4"/>
  <c r="J12" i="4"/>
  <c r="J3" i="4"/>
  <c r="E12" i="4"/>
</calcChain>
</file>

<file path=xl/sharedStrings.xml><?xml version="1.0" encoding="utf-8"?>
<sst xmlns="http://schemas.openxmlformats.org/spreadsheetml/2006/main" count="433" uniqueCount="254">
  <si>
    <t>상공홈쇼핑 3월 판매현황</t>
  </si>
  <si>
    <t>구분</t>
  </si>
  <si>
    <t>상품코드</t>
  </si>
  <si>
    <t>상품명</t>
  </si>
  <si>
    <t>방송요일</t>
  </si>
  <si>
    <t>판매가</t>
  </si>
  <si>
    <t>판매량</t>
  </si>
  <si>
    <t>건강식품</t>
  </si>
  <si>
    <t>we-120</t>
  </si>
  <si>
    <t>클리어아이</t>
  </si>
  <si>
    <t>월요일</t>
  </si>
  <si>
    <t>we-494</t>
  </si>
  <si>
    <t>튼튼홍삼</t>
  </si>
  <si>
    <t>수요일</t>
  </si>
  <si>
    <t>렌탈</t>
  </si>
  <si>
    <t>rt-082</t>
  </si>
  <si>
    <t>코코정수기</t>
  </si>
  <si>
    <t>rt-967</t>
  </si>
  <si>
    <t>에어청정기</t>
  </si>
  <si>
    <t>금요일</t>
  </si>
  <si>
    <t>화장품</t>
  </si>
  <si>
    <t>bu-756</t>
  </si>
  <si>
    <t>진수분크림</t>
  </si>
  <si>
    <t>토요일</t>
  </si>
  <si>
    <t>bu-342</t>
  </si>
  <si>
    <t>블랙쿠션</t>
  </si>
  <si>
    <t>사원명</t>
  </si>
  <si>
    <t>사원명</t>
    <phoneticPr fontId="2" type="noConversion"/>
  </si>
  <si>
    <t>직위</t>
  </si>
  <si>
    <t>직위</t>
    <phoneticPr fontId="2" type="noConversion"/>
  </si>
  <si>
    <t>분기</t>
    <phoneticPr fontId="2" type="noConversion"/>
  </si>
  <si>
    <t>1분기</t>
    <phoneticPr fontId="2" type="noConversion"/>
  </si>
  <si>
    <t>2분기</t>
  </si>
  <si>
    <t>3분기</t>
  </si>
  <si>
    <t>4분기</t>
  </si>
  <si>
    <t>합계</t>
    <phoneticPr fontId="2" type="noConversion"/>
  </si>
  <si>
    <t>남유진</t>
  </si>
  <si>
    <t>과장</t>
  </si>
  <si>
    <t>손규창</t>
  </si>
  <si>
    <t>이보성</t>
  </si>
  <si>
    <t>대리</t>
  </si>
  <si>
    <t>전희수</t>
  </si>
  <si>
    <t>박민철</t>
  </si>
  <si>
    <t>권준헌</t>
  </si>
  <si>
    <t>유찬영</t>
  </si>
  <si>
    <t>사원</t>
  </si>
  <si>
    <t>노세진</t>
  </si>
  <si>
    <t>안상욱</t>
  </si>
  <si>
    <t>우명주</t>
  </si>
  <si>
    <t>판매총액</t>
    <phoneticPr fontId="2" type="noConversion"/>
  </si>
  <si>
    <t>사원별 인사 관리 현황</t>
  </si>
  <si>
    <t>사원코드</t>
  </si>
  <si>
    <t>성별</t>
  </si>
  <si>
    <t>부서명</t>
  </si>
  <si>
    <t>호봉</t>
  </si>
  <si>
    <t>급여</t>
  </si>
  <si>
    <t>SG-1001</t>
  </si>
  <si>
    <t>남종민</t>
  </si>
  <si>
    <t>남</t>
  </si>
  <si>
    <t>생산부</t>
  </si>
  <si>
    <t>부장</t>
  </si>
  <si>
    <t>SG-1002</t>
  </si>
  <si>
    <t>김유진</t>
  </si>
  <si>
    <t>여</t>
  </si>
  <si>
    <t>SG-1003</t>
  </si>
  <si>
    <t>이정우</t>
  </si>
  <si>
    <t>SG-1004</t>
  </si>
  <si>
    <t>박찬호</t>
  </si>
  <si>
    <t>SG-1005</t>
  </si>
  <si>
    <t>이채영</t>
  </si>
  <si>
    <t>SG-1006</t>
  </si>
  <si>
    <t>조제성</t>
  </si>
  <si>
    <t>영업부</t>
  </si>
  <si>
    <t>SG-1007</t>
  </si>
  <si>
    <t>한소희</t>
  </si>
  <si>
    <t>SG-1008</t>
  </si>
  <si>
    <t>고선정</t>
  </si>
  <si>
    <t>SG-1009</t>
  </si>
  <si>
    <t>정민호</t>
  </si>
  <si>
    <t>SG-1010</t>
  </si>
  <si>
    <t>SG-1011</t>
  </si>
  <si>
    <t>총무부</t>
  </si>
  <si>
    <t>SG-1012</t>
  </si>
  <si>
    <t>최미연</t>
  </si>
  <si>
    <t>SG-1013</t>
  </si>
  <si>
    <t>손성준</t>
  </si>
  <si>
    <t>SG-1014</t>
  </si>
  <si>
    <t>SG-1015</t>
  </si>
  <si>
    <t>[표1]</t>
    <phoneticPr fontId="2" type="noConversion"/>
  </si>
  <si>
    <t>신입사원 채용결과</t>
  </si>
  <si>
    <t>응시번호</t>
  </si>
  <si>
    <t>이름</t>
  </si>
  <si>
    <t>필기</t>
  </si>
  <si>
    <t>면접</t>
  </si>
  <si>
    <t>21A101</t>
  </si>
  <si>
    <t>배이준</t>
  </si>
  <si>
    <t>21A102</t>
  </si>
  <si>
    <t>이지수</t>
  </si>
  <si>
    <t>21A103</t>
  </si>
  <si>
    <t>박선호</t>
  </si>
  <si>
    <t>21A104</t>
  </si>
  <si>
    <t>서희상</t>
  </si>
  <si>
    <t>21A105</t>
  </si>
  <si>
    <t>허재희</t>
  </si>
  <si>
    <t>21A106</t>
  </si>
  <si>
    <t>정윤형</t>
  </si>
  <si>
    <t>21A107</t>
  </si>
  <si>
    <t>신다은</t>
  </si>
  <si>
    <t>21A108</t>
  </si>
  <si>
    <t>강철수</t>
  </si>
  <si>
    <t>21A109</t>
  </si>
  <si>
    <t>남상미</t>
  </si>
  <si>
    <t>합격자수</t>
    <phoneticPr fontId="2" type="noConversion"/>
  </si>
  <si>
    <t>[표2]</t>
  </si>
  <si>
    <t>스포츠센터 회원 현황</t>
  </si>
  <si>
    <t>회원명</t>
  </si>
  <si>
    <t>가입년도</t>
  </si>
  <si>
    <t>주민등록번호</t>
  </si>
  <si>
    <t>윤다현</t>
  </si>
  <si>
    <t>2018년</t>
  </si>
  <si>
    <t>800621-1******</t>
  </si>
  <si>
    <t>오지윤</t>
  </si>
  <si>
    <t>2016년</t>
  </si>
  <si>
    <t>920101-2******</t>
  </si>
  <si>
    <t>송주명</t>
  </si>
  <si>
    <t>2019년</t>
  </si>
  <si>
    <t>000317-4******</t>
  </si>
  <si>
    <t>양명준</t>
  </si>
  <si>
    <t>960725-1******</t>
  </si>
  <si>
    <t>안성수</t>
  </si>
  <si>
    <t>2017년</t>
  </si>
  <si>
    <t>950226-1******</t>
  </si>
  <si>
    <t>윤정민</t>
  </si>
  <si>
    <t>881109-2******</t>
  </si>
  <si>
    <t>유혜진</t>
  </si>
  <si>
    <t>850430-2******</t>
  </si>
  <si>
    <t>진경원</t>
  </si>
  <si>
    <t>010823-3******</t>
  </si>
  <si>
    <t>송주혜</t>
  </si>
  <si>
    <t>931214-2******</t>
  </si>
  <si>
    <t>황소민</t>
  </si>
  <si>
    <t>970922-2******</t>
  </si>
  <si>
    <t>성별</t>
    <phoneticPr fontId="2" type="noConversion"/>
  </si>
  <si>
    <t>[표3]</t>
  </si>
  <si>
    <t>문화센터 출석현황</t>
  </si>
  <si>
    <t>수강자명</t>
  </si>
  <si>
    <t>1주차</t>
  </si>
  <si>
    <t>2주차</t>
  </si>
  <si>
    <t>3주차</t>
  </si>
  <si>
    <t>4주차</t>
  </si>
  <si>
    <t>남종완</t>
  </si>
  <si>
    <t>O</t>
  </si>
  <si>
    <t>홍소율</t>
  </si>
  <si>
    <t>박이준</t>
  </si>
  <si>
    <t>문하준</t>
  </si>
  <si>
    <t>노윤혁</t>
  </si>
  <si>
    <t>우영희</t>
  </si>
  <si>
    <t>박윤도</t>
  </si>
  <si>
    <t>권채안</t>
  </si>
  <si>
    <t>김선호</t>
  </si>
  <si>
    <t>출석률</t>
    <phoneticPr fontId="2" type="noConversion"/>
  </si>
  <si>
    <t>[표4]</t>
  </si>
  <si>
    <t>제품 생산 현황</t>
  </si>
  <si>
    <t>분류</t>
  </si>
  <si>
    <t>생산일자</t>
  </si>
  <si>
    <t>com</t>
  </si>
  <si>
    <t>mou</t>
  </si>
  <si>
    <t>key</t>
  </si>
  <si>
    <t>제품코드</t>
    <phoneticPr fontId="2" type="noConversion"/>
  </si>
  <si>
    <t>[표5]</t>
  </si>
  <si>
    <t>쇼핑몰 회원관리현황</t>
  </si>
  <si>
    <t>회원코드</t>
  </si>
  <si>
    <t>구입총액</t>
  </si>
  <si>
    <t>마일리지</t>
  </si>
  <si>
    <t>임선호</t>
  </si>
  <si>
    <t>강혜진</t>
  </si>
  <si>
    <t>박미현</t>
  </si>
  <si>
    <t>홍정화</t>
  </si>
  <si>
    <t>유태원</t>
  </si>
  <si>
    <t>김정석</t>
  </si>
  <si>
    <t>최미경</t>
  </si>
  <si>
    <t>신성철</t>
  </si>
  <si>
    <t>등급</t>
  </si>
  <si>
    <t>등급</t>
    <phoneticPr fontId="2" type="noConversion"/>
  </si>
  <si>
    <t>&lt;등급표&gt;</t>
    <phoneticPr fontId="2" type="noConversion"/>
  </si>
  <si>
    <t>순위</t>
  </si>
  <si>
    <t>골드</t>
  </si>
  <si>
    <t>실버</t>
  </si>
  <si>
    <t>브론즈</t>
  </si>
  <si>
    <t>일반</t>
  </si>
  <si>
    <t>프로그램명</t>
    <phoneticPr fontId="2" type="noConversion"/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</si>
  <si>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</si>
  <si>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</si>
  <si>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</si>
  <si>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</si>
  <si>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평균</t>
    <phoneticPr fontId="2" type="noConversion"/>
  </si>
  <si>
    <t>스카이하우스</t>
    <phoneticPr fontId="2" type="noConversion"/>
  </si>
  <si>
    <t>1월 상공채널 드라마 시청률</t>
    <phoneticPr fontId="2" type="noConversion"/>
  </si>
  <si>
    <t>찬란한빛</t>
    <phoneticPr fontId="2" type="noConversion"/>
  </si>
  <si>
    <t>경이로운인생</t>
    <phoneticPr fontId="2" type="noConversion"/>
  </si>
  <si>
    <t>복수의소문</t>
    <phoneticPr fontId="2" type="noConversion"/>
  </si>
  <si>
    <t>라이브</t>
    <phoneticPr fontId="2" type="noConversion"/>
  </si>
  <si>
    <t>겨울아부탁해</t>
    <phoneticPr fontId="2" type="noConversion"/>
  </si>
  <si>
    <t>날아라불새</t>
    <phoneticPr fontId="2" type="noConversion"/>
  </si>
  <si>
    <t>(단위 : %)</t>
    <phoneticPr fontId="2" type="noConversion"/>
  </si>
  <si>
    <t>가전제품 목표/생산 현황</t>
    <phoneticPr fontId="2" type="noConversion"/>
  </si>
  <si>
    <t>제품명</t>
    <phoneticPr fontId="2" type="noConversion"/>
  </si>
  <si>
    <t>목표량</t>
    <phoneticPr fontId="2" type="noConversion"/>
  </si>
  <si>
    <t>생산량</t>
    <phoneticPr fontId="2" type="noConversion"/>
  </si>
  <si>
    <t>생산단가</t>
    <phoneticPr fontId="2" type="noConversion"/>
  </si>
  <si>
    <t>달성률</t>
    <phoneticPr fontId="2" type="noConversion"/>
  </si>
  <si>
    <t>TV</t>
    <phoneticPr fontId="2" type="noConversion"/>
  </si>
  <si>
    <t>냉장고</t>
    <phoneticPr fontId="2" type="noConversion"/>
  </si>
  <si>
    <t>세탁기</t>
    <phoneticPr fontId="2" type="noConversion"/>
  </si>
  <si>
    <t>의류건조기</t>
    <phoneticPr fontId="2" type="noConversion"/>
  </si>
  <si>
    <t>인덕션</t>
    <phoneticPr fontId="2" type="noConversion"/>
  </si>
  <si>
    <t>홍보부</t>
  </si>
  <si>
    <t>김선길</t>
  </si>
  <si>
    <t>이장원</t>
  </si>
  <si>
    <t>한은주</t>
  </si>
  <si>
    <t>김주성</t>
  </si>
  <si>
    <t>고인숙</t>
  </si>
  <si>
    <t>서송빈</t>
  </si>
  <si>
    <t>오송연</t>
  </si>
  <si>
    <t>주하정</t>
  </si>
  <si>
    <t>배종재</t>
  </si>
  <si>
    <t>전상희</t>
  </si>
  <si>
    <t>남대인</t>
  </si>
  <si>
    <t>양예슬</t>
  </si>
  <si>
    <t>실수령액</t>
  </si>
  <si>
    <t>세금</t>
  </si>
  <si>
    <t>수당</t>
  </si>
  <si>
    <t>기본급</t>
  </si>
  <si>
    <t>사원 급여명세서</t>
  </si>
  <si>
    <t>기간(년)</t>
  </si>
  <si>
    <t>이자(년)</t>
  </si>
  <si>
    <t>월납입액</t>
  </si>
  <si>
    <t>월납입액</t>
    <phoneticPr fontId="2" type="noConversion"/>
  </si>
  <si>
    <t>목표액</t>
  </si>
  <si>
    <t>정기적금</t>
  </si>
  <si>
    <t>♣사원별 제품 판매 현황♣</t>
    <phoneticPr fontId="2" type="noConversion"/>
  </si>
  <si>
    <t>김준용</t>
    <phoneticPr fontId="2" type="noConversion"/>
  </si>
  <si>
    <t>이보현</t>
    <phoneticPr fontId="2" type="noConversion"/>
  </si>
  <si>
    <t>신수영</t>
    <phoneticPr fontId="2" type="noConversion"/>
  </si>
  <si>
    <t>최경민</t>
    <phoneticPr fontId="2" type="noConversion"/>
  </si>
  <si>
    <t>직위</t>
    <phoneticPr fontId="2" type="noConversion"/>
  </si>
  <si>
    <t>부장</t>
    <phoneticPr fontId="2" type="noConversion"/>
  </si>
  <si>
    <t>급여</t>
    <phoneticPr fontId="2" type="noConversion"/>
  </si>
  <si>
    <t>&lt;2500000</t>
    <phoneticPr fontId="2" type="noConversion"/>
  </si>
  <si>
    <t>행 레이블</t>
  </si>
  <si>
    <t>총합계</t>
  </si>
  <si>
    <t>열 레이블</t>
  </si>
  <si>
    <t>평균 : 실수령액</t>
  </si>
  <si>
    <t>이자(년)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</si>
</sst>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0.0"/>
    <numFmt numFmtId="177" formatCode="0.0%"/>
    <numFmt numFmtId="178" formatCode="#,##0&quot;원&quot;"/>
    <numFmt numFmtId="179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sz val="18"/>
      <color theme="1"/>
      <name val="궁서체"/>
      <family val="1"/>
      <charset val="129"/>
    </font>
    <font>
      <sz val="11"/>
      <color rgb="FFFFFF00"/>
      <name val="맑은 고딕"/>
      <family val="2"/>
      <charset val="129"/>
      <scheme val="minor"/>
    </font>
    <font>
      <sz val="11"/>
      <color rgb="FFFFFF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3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42" fontId="0" fillId="0" borderId="1" xfId="3" applyFont="1" applyBorder="1">
      <alignment vertical="center"/>
    </xf>
    <xf numFmtId="0" fontId="6" fillId="3" borderId="1" xfId="4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8" fontId="0" fillId="0" borderId="6" xfId="0" applyNumberForma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8" fontId="0" fillId="0" borderId="9" xfId="0" applyNumberFormat="1" applyBorder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179" fontId="0" fillId="0" borderId="0" xfId="0" applyNumberFormat="1">
      <alignment vertical="center"/>
    </xf>
    <xf numFmtId="6" fontId="0" fillId="0" borderId="1" xfId="3" applyNumberFormat="1" applyFont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3" borderId="4" xfId="4" applyBorder="1" applyAlignment="1">
      <alignment horizontal="center" vertical="center"/>
    </xf>
    <xf numFmtId="0" fontId="6" fillId="3" borderId="6" xfId="4" applyBorder="1" applyAlignment="1">
      <alignment horizontal="center" vertical="center"/>
    </xf>
    <xf numFmtId="0" fontId="6" fillId="3" borderId="3" xfId="4" applyBorder="1" applyAlignment="1">
      <alignment horizontal="center" vertical="center"/>
    </xf>
    <xf numFmtId="0" fontId="6" fillId="3" borderId="1" xfId="4" applyBorder="1" applyAlignment="1">
      <alignment horizontal="center" vertical="center"/>
    </xf>
    <xf numFmtId="0" fontId="6" fillId="3" borderId="2" xfId="4" applyBorder="1" applyAlignment="1">
      <alignment horizontal="center" vertical="center"/>
    </xf>
    <xf numFmtId="0" fontId="6" fillId="3" borderId="5" xfId="4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5">
    <cellStyle name="강조색4" xfId="4" builtinId="41"/>
    <cellStyle name="백분율" xfId="2" builtinId="5"/>
    <cellStyle name="쉼표 [0]" xfId="1" builtinId="6"/>
    <cellStyle name="통화 [0]" xfId="3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가전제품 목표</a:t>
            </a:r>
            <a:r>
              <a:rPr lang="en-US" altLang="ko-KR"/>
              <a:t>/</a:t>
            </a:r>
            <a:r>
              <a:rPr lang="ko-KR" altLang="en-US"/>
              <a:t>생산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목표량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705-4245-9851-AD58E296F1B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차트작업!$A$4:$A$8</c:f>
              <c:strCache>
                <c:ptCount val="5"/>
                <c:pt idx="0">
                  <c:v>TV</c:v>
                </c:pt>
                <c:pt idx="1">
                  <c:v>냉장고</c:v>
                </c:pt>
                <c:pt idx="2">
                  <c:v>세탁기</c:v>
                </c:pt>
                <c:pt idx="3">
                  <c:v>의류건조기</c:v>
                </c:pt>
                <c:pt idx="4">
                  <c:v>인덕션</c:v>
                </c:pt>
              </c:strCache>
            </c:strRef>
          </c:cat>
          <c:val>
            <c:numRef>
              <c:f>차트작업!$B$4:$B$8</c:f>
              <c:numCache>
                <c:formatCode>_(* #,##0_);_(* \(#,##0\);_(* "-"_);_(@_)</c:formatCode>
                <c:ptCount val="5"/>
                <c:pt idx="0">
                  <c:v>1000</c:v>
                </c:pt>
                <c:pt idx="1">
                  <c:v>1350</c:v>
                </c:pt>
                <c:pt idx="2">
                  <c:v>1200</c:v>
                </c:pt>
                <c:pt idx="3">
                  <c:v>900</c:v>
                </c:pt>
                <c:pt idx="4">
                  <c:v>1150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72-4F8C-8011-41D45969BA79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생산량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705-4245-9851-AD58E296F1B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차트작업!$A$4:$A$8</c:f>
              <c:strCache>
                <c:ptCount val="5"/>
                <c:pt idx="0">
                  <c:v>TV</c:v>
                </c:pt>
                <c:pt idx="1">
                  <c:v>냉장고</c:v>
                </c:pt>
                <c:pt idx="2">
                  <c:v>세탁기</c:v>
                </c:pt>
                <c:pt idx="3">
                  <c:v>의류건조기</c:v>
                </c:pt>
                <c:pt idx="4">
                  <c:v>인덕션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1102</c:v>
                </c:pt>
                <c:pt idx="1">
                  <c:v>1267</c:v>
                </c:pt>
                <c:pt idx="2">
                  <c:v>1384</c:v>
                </c:pt>
                <c:pt idx="3">
                  <c:v>932</c:v>
                </c:pt>
                <c:pt idx="4">
                  <c:v>1036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72-4F8C-8011-41D45969BA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84293391"/>
        <c:axId val="1784288399"/>
      </c:barChart>
      <c:catAx>
        <c:axId val="1784293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84288399"/>
        <c:crosses val="autoZero"/>
        <c:auto val="1"/>
        <c:lblAlgn val="ctr"/>
        <c:lblOffset val="100"/>
        <c:noMultiLvlLbl val="0"/>
      </c:catAx>
      <c:valAx>
        <c:axId val="1784288399"/>
        <c:scaling>
          <c:orientation val="minMax"/>
          <c:max val="1500"/>
          <c:min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784293391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bg1">
          <a:lumMod val="50000"/>
        </a:schemeClr>
      </a:solidFill>
      <a:round/>
    </a:ln>
    <a:effectLst>
      <a:innerShdw blurRad="114300">
        <a:prstClr val="black"/>
      </a:inn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3</xdr:col>
          <xdr:colOff>0</xdr:colOff>
          <xdr:row>13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평균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11</xdr:row>
      <xdr:rowOff>0</xdr:rowOff>
    </xdr:from>
    <xdr:to>
      <xdr:col>6</xdr:col>
      <xdr:colOff>0</xdr:colOff>
      <xdr:row>13</xdr:row>
      <xdr:rowOff>0</xdr:rowOff>
    </xdr:to>
    <xdr:sp macro="[0]!서식" textlink="">
      <xdr:nvSpPr>
        <xdr:cNvPr id="2" name="빗면 1"/>
        <xdr:cNvSpPr/>
      </xdr:nvSpPr>
      <xdr:spPr>
        <a:xfrm>
          <a:off x="3048000" y="2352675"/>
          <a:ext cx="1371600" cy="4191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0</xdr:rowOff>
    </xdr:from>
    <xdr:to>
      <xdr:col>6</xdr:col>
      <xdr:colOff>685799</xdr:colOff>
      <xdr:row>26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김종일" refreshedDate="44212.517456250003" createdVersion="6" refreshedVersion="6" minRefreshableVersion="3" recordCount="12">
  <cacheSource type="worksheet">
    <worksheetSource ref="A3:H15" sheet="분석작업-1"/>
  </cacheSource>
  <cacheFields count="8">
    <cacheField name="사원명" numFmtId="0">
      <sharedItems/>
    </cacheField>
    <cacheField name="부서명" numFmtId="0">
      <sharedItems count="3">
        <s v="생산부"/>
        <s v="영업부"/>
        <s v="홍보부"/>
      </sharedItems>
    </cacheField>
    <cacheField name="직위" numFmtId="0">
      <sharedItems count="4">
        <s v="부장"/>
        <s v="과장"/>
        <s v="대리"/>
        <s v="사원"/>
      </sharedItems>
    </cacheField>
    <cacheField name="호봉" numFmtId="0">
      <sharedItems containsSemiMixedTypes="0" containsString="0" containsNumber="1" containsInteger="1" minValue="1" maxValue="6"/>
    </cacheField>
    <cacheField name="기본급" numFmtId="41">
      <sharedItems containsSemiMixedTypes="0" containsString="0" containsNumber="1" containsInteger="1" minValue="1800000" maxValue="3800000"/>
    </cacheField>
    <cacheField name="수당" numFmtId="41">
      <sharedItems containsSemiMixedTypes="0" containsString="0" containsNumber="1" containsInteger="1" minValue="800000" maxValue="1600000"/>
    </cacheField>
    <cacheField name="세금" numFmtId="41">
      <sharedItems containsSemiMixedTypes="0" containsString="0" containsNumber="1" containsInteger="1" minValue="340000" maxValue="700000"/>
    </cacheField>
    <cacheField name="실수령액" numFmtId="41">
      <sharedItems containsSemiMixedTypes="0" containsString="0" containsNumber="1" containsInteger="1" minValue="2260000" maxValue="47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s v="양예슬"/>
    <x v="0"/>
    <x v="0"/>
    <n v="6"/>
    <n v="3800000"/>
    <n v="1600000"/>
    <n v="700000"/>
    <n v="4700000"/>
  </r>
  <r>
    <s v="남대인"/>
    <x v="0"/>
    <x v="1"/>
    <n v="5"/>
    <n v="3000000"/>
    <n v="1400000"/>
    <n v="570000"/>
    <n v="3830000"/>
  </r>
  <r>
    <s v="전상희"/>
    <x v="0"/>
    <x v="2"/>
    <n v="1"/>
    <n v="2000000"/>
    <n v="1100000"/>
    <n v="400000"/>
    <n v="2700000"/>
  </r>
  <r>
    <s v="배종재"/>
    <x v="0"/>
    <x v="3"/>
    <n v="3"/>
    <n v="1900000"/>
    <n v="900000"/>
    <n v="360000"/>
    <n v="2440000"/>
  </r>
  <r>
    <s v="주하정"/>
    <x v="1"/>
    <x v="0"/>
    <n v="1"/>
    <n v="3200000"/>
    <n v="1500000"/>
    <n v="610000"/>
    <n v="4090000"/>
  </r>
  <r>
    <s v="오송연"/>
    <x v="1"/>
    <x v="1"/>
    <n v="2"/>
    <n v="2440000"/>
    <n v="1350000"/>
    <n v="490000"/>
    <n v="3300000"/>
  </r>
  <r>
    <s v="서송빈"/>
    <x v="1"/>
    <x v="2"/>
    <n v="4"/>
    <n v="2200000"/>
    <n v="1200000"/>
    <n v="440000"/>
    <n v="2960000"/>
  </r>
  <r>
    <s v="고인숙"/>
    <x v="1"/>
    <x v="3"/>
    <n v="2"/>
    <n v="1850000"/>
    <n v="900000"/>
    <n v="360000"/>
    <n v="2390000"/>
  </r>
  <r>
    <s v="김주성"/>
    <x v="2"/>
    <x v="0"/>
    <n v="4"/>
    <n v="3700000"/>
    <n v="1500000"/>
    <n v="680000"/>
    <n v="4520000"/>
  </r>
  <r>
    <s v="한은주"/>
    <x v="2"/>
    <x v="1"/>
    <n v="4"/>
    <n v="2880000"/>
    <n v="1350000"/>
    <n v="550000"/>
    <n v="3680000"/>
  </r>
  <r>
    <s v="이장원"/>
    <x v="2"/>
    <x v="2"/>
    <n v="3"/>
    <n v="2100000"/>
    <n v="1200000"/>
    <n v="430000"/>
    <n v="2870000"/>
  </r>
  <r>
    <s v="김선길"/>
    <x v="2"/>
    <x v="3"/>
    <n v="1"/>
    <n v="1800000"/>
    <n v="800000"/>
    <n v="340000"/>
    <n v="226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6" minRefreshableVersion="3" useAutoFormatting="1" rowGrandTotals="0" itemPrintTitles="1" createdVersion="6" indent="0" outline="1" outlineData="1" multipleFieldFilters="0">
  <location ref="A20:D25" firstHeaderRow="1" firstDataRow="2" firstDataCol="1"/>
  <pivotFields count="8">
    <pivotField showAll="0"/>
    <pivotField axis="axisCol" showAll="0">
      <items count="4">
        <item x="0"/>
        <item x="1"/>
        <item h="1" x="2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showAll="0"/>
    <pivotField numFmtId="41" showAll="0"/>
    <pivotField numFmtId="41" showAll="0"/>
    <pivotField numFmtId="41" showAll="0"/>
    <pivotField dataField="1" numFmtId="41" showAll="0"/>
  </pivotFields>
  <rowFields count="1">
    <field x="2"/>
  </rowFields>
  <rowItems count="4">
    <i>
      <x/>
    </i>
    <i>
      <x v="1"/>
    </i>
    <i>
      <x v="2"/>
    </i>
    <i>
      <x v="3"/>
    </i>
  </rowItems>
  <colFields count="1">
    <field x="1"/>
  </colFields>
  <colItems count="3">
    <i>
      <x/>
    </i>
    <i>
      <x v="1"/>
    </i>
    <i t="grand">
      <x/>
    </i>
  </colItems>
  <dataFields count="1">
    <dataField name="평균 : 실수령액" fld="7" subtotal="average" baseField="2" baseItem="0" numFmtId="17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/>
  </sheetViews>
  <sheetFormatPr defaultRowHeight="16.5" x14ac:dyDescent="0.3"/>
  <cols>
    <col min="3" max="3" width="11" bestFit="1" customWidth="1"/>
  </cols>
  <sheetData>
    <row r="1" spans="1:6" x14ac:dyDescent="0.3">
      <c r="A1" t="s">
        <v>0</v>
      </c>
    </row>
    <row r="3" spans="1:6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x14ac:dyDescent="0.3">
      <c r="A4" s="1" t="s">
        <v>7</v>
      </c>
      <c r="B4" s="1" t="s">
        <v>8</v>
      </c>
      <c r="C4" s="1" t="s">
        <v>9</v>
      </c>
      <c r="D4" s="1" t="s">
        <v>10</v>
      </c>
      <c r="E4" s="2">
        <v>55000</v>
      </c>
      <c r="F4" s="2">
        <v>1500</v>
      </c>
    </row>
    <row r="5" spans="1:6" x14ac:dyDescent="0.3">
      <c r="A5" s="1" t="s">
        <v>7</v>
      </c>
      <c r="B5" s="1" t="s">
        <v>11</v>
      </c>
      <c r="C5" s="1" t="s">
        <v>12</v>
      </c>
      <c r="D5" s="1" t="s">
        <v>13</v>
      </c>
      <c r="E5" s="2">
        <v>75000</v>
      </c>
      <c r="F5" s="2">
        <v>1000</v>
      </c>
    </row>
    <row r="6" spans="1:6" x14ac:dyDescent="0.3">
      <c r="A6" s="1" t="s">
        <v>14</v>
      </c>
      <c r="B6" s="1" t="s">
        <v>15</v>
      </c>
      <c r="C6" s="1" t="s">
        <v>16</v>
      </c>
      <c r="D6" s="1" t="s">
        <v>13</v>
      </c>
      <c r="E6" s="2">
        <v>25000</v>
      </c>
      <c r="F6" s="2">
        <v>980</v>
      </c>
    </row>
    <row r="7" spans="1:6" x14ac:dyDescent="0.3">
      <c r="A7" s="1" t="s">
        <v>14</v>
      </c>
      <c r="B7" s="1" t="s">
        <v>17</v>
      </c>
      <c r="C7" s="1" t="s">
        <v>18</v>
      </c>
      <c r="D7" s="1" t="s">
        <v>19</v>
      </c>
      <c r="E7" s="2">
        <v>19000</v>
      </c>
      <c r="F7" s="2">
        <v>880</v>
      </c>
    </row>
    <row r="8" spans="1:6" x14ac:dyDescent="0.3">
      <c r="A8" s="1" t="s">
        <v>20</v>
      </c>
      <c r="B8" s="1" t="s">
        <v>21</v>
      </c>
      <c r="C8" s="1" t="s">
        <v>22</v>
      </c>
      <c r="D8" s="1" t="s">
        <v>23</v>
      </c>
      <c r="E8" s="2">
        <v>25000</v>
      </c>
      <c r="F8" s="2">
        <v>1380</v>
      </c>
    </row>
    <row r="9" spans="1:6" x14ac:dyDescent="0.3">
      <c r="A9" s="1" t="s">
        <v>20</v>
      </c>
      <c r="B9" s="1" t="s">
        <v>24</v>
      </c>
      <c r="C9" s="1" t="s">
        <v>25</v>
      </c>
      <c r="D9" s="1" t="s">
        <v>23</v>
      </c>
      <c r="E9" s="2">
        <v>30000</v>
      </c>
      <c r="F9" s="2">
        <v>1460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sqref="A1:H1"/>
    </sheetView>
  </sheetViews>
  <sheetFormatPr defaultRowHeight="16.5" x14ac:dyDescent="0.3"/>
  <cols>
    <col min="8" max="8" width="12.375" bestFit="1" customWidth="1"/>
  </cols>
  <sheetData>
    <row r="1" spans="1:8" ht="22.5" x14ac:dyDescent="0.3">
      <c r="A1" s="28" t="s">
        <v>240</v>
      </c>
      <c r="B1" s="28"/>
      <c r="C1" s="28"/>
      <c r="D1" s="28"/>
      <c r="E1" s="28"/>
      <c r="F1" s="28"/>
      <c r="G1" s="28"/>
      <c r="H1" s="28"/>
    </row>
    <row r="2" spans="1:8" ht="17.25" thickBot="1" x14ac:dyDescent="0.35"/>
    <row r="3" spans="1:8" x14ac:dyDescent="0.3">
      <c r="A3" s="33" t="s">
        <v>27</v>
      </c>
      <c r="B3" s="31" t="s">
        <v>29</v>
      </c>
      <c r="C3" s="31" t="s">
        <v>30</v>
      </c>
      <c r="D3" s="31"/>
      <c r="E3" s="31"/>
      <c r="F3" s="31"/>
      <c r="G3" s="31" t="s">
        <v>35</v>
      </c>
      <c r="H3" s="29" t="s">
        <v>49</v>
      </c>
    </row>
    <row r="4" spans="1:8" x14ac:dyDescent="0.3">
      <c r="A4" s="34"/>
      <c r="B4" s="32"/>
      <c r="C4" s="16" t="s">
        <v>31</v>
      </c>
      <c r="D4" s="16" t="s">
        <v>32</v>
      </c>
      <c r="E4" s="16" t="s">
        <v>33</v>
      </c>
      <c r="F4" s="16" t="s">
        <v>34</v>
      </c>
      <c r="G4" s="32"/>
      <c r="H4" s="30"/>
    </row>
    <row r="5" spans="1:8" x14ac:dyDescent="0.3">
      <c r="A5" s="17" t="s">
        <v>36</v>
      </c>
      <c r="B5" s="3" t="s">
        <v>37</v>
      </c>
      <c r="C5" s="3">
        <v>193</v>
      </c>
      <c r="D5" s="3">
        <v>154</v>
      </c>
      <c r="E5" s="3">
        <v>269</v>
      </c>
      <c r="F5" s="3">
        <v>227</v>
      </c>
      <c r="G5" s="3">
        <v>843</v>
      </c>
      <c r="H5" s="18">
        <v>33720000</v>
      </c>
    </row>
    <row r="6" spans="1:8" x14ac:dyDescent="0.3">
      <c r="A6" s="17" t="s">
        <v>38</v>
      </c>
      <c r="B6" s="3" t="s">
        <v>37</v>
      </c>
      <c r="C6" s="3">
        <v>143</v>
      </c>
      <c r="D6" s="3">
        <v>191</v>
      </c>
      <c r="E6" s="3">
        <v>205</v>
      </c>
      <c r="F6" s="3">
        <v>201</v>
      </c>
      <c r="G6" s="3">
        <v>740</v>
      </c>
      <c r="H6" s="18">
        <v>29600000</v>
      </c>
    </row>
    <row r="7" spans="1:8" x14ac:dyDescent="0.3">
      <c r="A7" s="17" t="s">
        <v>39</v>
      </c>
      <c r="B7" s="3" t="s">
        <v>40</v>
      </c>
      <c r="C7" s="3">
        <v>231</v>
      </c>
      <c r="D7" s="3">
        <v>277</v>
      </c>
      <c r="E7" s="3">
        <v>204</v>
      </c>
      <c r="F7" s="3">
        <v>249</v>
      </c>
      <c r="G7" s="3">
        <v>961</v>
      </c>
      <c r="H7" s="18">
        <v>38440000</v>
      </c>
    </row>
    <row r="8" spans="1:8" x14ac:dyDescent="0.3">
      <c r="A8" s="17" t="s">
        <v>41</v>
      </c>
      <c r="B8" s="3" t="s">
        <v>40</v>
      </c>
      <c r="C8" s="3">
        <v>198</v>
      </c>
      <c r="D8" s="3">
        <v>218</v>
      </c>
      <c r="E8" s="3">
        <v>191</v>
      </c>
      <c r="F8" s="3">
        <v>151</v>
      </c>
      <c r="G8" s="3">
        <v>758</v>
      </c>
      <c r="H8" s="18">
        <v>30320000</v>
      </c>
    </row>
    <row r="9" spans="1:8" x14ac:dyDescent="0.3">
      <c r="A9" s="17" t="s">
        <v>42</v>
      </c>
      <c r="B9" s="3" t="s">
        <v>40</v>
      </c>
      <c r="C9" s="3">
        <v>181</v>
      </c>
      <c r="D9" s="3">
        <v>187</v>
      </c>
      <c r="E9" s="3">
        <v>211</v>
      </c>
      <c r="F9" s="3">
        <v>207</v>
      </c>
      <c r="G9" s="3">
        <v>786</v>
      </c>
      <c r="H9" s="18">
        <v>31440000</v>
      </c>
    </row>
    <row r="10" spans="1:8" x14ac:dyDescent="0.3">
      <c r="A10" s="17" t="s">
        <v>43</v>
      </c>
      <c r="B10" s="3" t="s">
        <v>40</v>
      </c>
      <c r="C10" s="3">
        <v>136</v>
      </c>
      <c r="D10" s="3">
        <v>118</v>
      </c>
      <c r="E10" s="3">
        <v>145</v>
      </c>
      <c r="F10" s="3">
        <v>115</v>
      </c>
      <c r="G10" s="3">
        <v>514</v>
      </c>
      <c r="H10" s="18">
        <v>20560000</v>
      </c>
    </row>
    <row r="11" spans="1:8" x14ac:dyDescent="0.3">
      <c r="A11" s="17" t="s">
        <v>44</v>
      </c>
      <c r="B11" s="3" t="s">
        <v>45</v>
      </c>
      <c r="C11" s="3">
        <v>237</v>
      </c>
      <c r="D11" s="3">
        <v>257</v>
      </c>
      <c r="E11" s="3">
        <v>265</v>
      </c>
      <c r="F11" s="3">
        <v>214</v>
      </c>
      <c r="G11" s="3">
        <v>973</v>
      </c>
      <c r="H11" s="18">
        <v>38920000</v>
      </c>
    </row>
    <row r="12" spans="1:8" x14ac:dyDescent="0.3">
      <c r="A12" s="17" t="s">
        <v>46</v>
      </c>
      <c r="B12" s="3" t="s">
        <v>45</v>
      </c>
      <c r="C12" s="3">
        <v>145</v>
      </c>
      <c r="D12" s="3">
        <v>164</v>
      </c>
      <c r="E12" s="3">
        <v>172</v>
      </c>
      <c r="F12" s="3">
        <v>189</v>
      </c>
      <c r="G12" s="3">
        <v>670</v>
      </c>
      <c r="H12" s="18">
        <v>26800000</v>
      </c>
    </row>
    <row r="13" spans="1:8" x14ac:dyDescent="0.3">
      <c r="A13" s="17" t="s">
        <v>47</v>
      </c>
      <c r="B13" s="3" t="s">
        <v>45</v>
      </c>
      <c r="C13" s="3">
        <v>194</v>
      </c>
      <c r="D13" s="3">
        <v>191</v>
      </c>
      <c r="E13" s="3">
        <v>215</v>
      </c>
      <c r="F13" s="3">
        <v>189</v>
      </c>
      <c r="G13" s="3">
        <v>789</v>
      </c>
      <c r="H13" s="18">
        <v>31560000</v>
      </c>
    </row>
    <row r="14" spans="1:8" ht="17.25" thickBot="1" x14ac:dyDescent="0.35">
      <c r="A14" s="19" t="s">
        <v>48</v>
      </c>
      <c r="B14" s="20" t="s">
        <v>45</v>
      </c>
      <c r="C14" s="20">
        <v>118</v>
      </c>
      <c r="D14" s="20">
        <v>136</v>
      </c>
      <c r="E14" s="20">
        <v>125</v>
      </c>
      <c r="F14" s="20">
        <v>131</v>
      </c>
      <c r="G14" s="20">
        <v>510</v>
      </c>
      <c r="H14" s="21">
        <v>20400000</v>
      </c>
    </row>
  </sheetData>
  <mergeCells count="6">
    <mergeCell ref="A1:H1"/>
    <mergeCell ref="H3:H4"/>
    <mergeCell ref="G3:G4"/>
    <mergeCell ref="C3:F3"/>
    <mergeCell ref="B3:B4"/>
    <mergeCell ref="A3:A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sqref="A1:G1"/>
    </sheetView>
  </sheetViews>
  <sheetFormatPr defaultRowHeight="16.5" x14ac:dyDescent="0.3"/>
  <cols>
    <col min="7" max="7" width="10.875" bestFit="1" customWidth="1"/>
  </cols>
  <sheetData>
    <row r="1" spans="1:7" ht="20.25" x14ac:dyDescent="0.3">
      <c r="A1" s="35" t="s">
        <v>50</v>
      </c>
      <c r="B1" s="35"/>
      <c r="C1" s="35"/>
      <c r="D1" s="35"/>
      <c r="E1" s="35"/>
      <c r="F1" s="35"/>
      <c r="G1" s="35"/>
    </row>
    <row r="3" spans="1:7" x14ac:dyDescent="0.3">
      <c r="A3" s="3" t="s">
        <v>51</v>
      </c>
      <c r="B3" s="3" t="s">
        <v>26</v>
      </c>
      <c r="C3" s="3" t="s">
        <v>52</v>
      </c>
      <c r="D3" s="3" t="s">
        <v>53</v>
      </c>
      <c r="E3" s="3" t="s">
        <v>28</v>
      </c>
      <c r="F3" s="3" t="s">
        <v>54</v>
      </c>
      <c r="G3" s="3" t="s">
        <v>55</v>
      </c>
    </row>
    <row r="4" spans="1:7" x14ac:dyDescent="0.3">
      <c r="A4" s="3" t="s">
        <v>56</v>
      </c>
      <c r="B4" s="3" t="s">
        <v>57</v>
      </c>
      <c r="C4" s="3" t="s">
        <v>58</v>
      </c>
      <c r="D4" s="3" t="s">
        <v>59</v>
      </c>
      <c r="E4" s="3" t="s">
        <v>60</v>
      </c>
      <c r="F4" s="3">
        <v>5</v>
      </c>
      <c r="G4" s="4">
        <v>4800000</v>
      </c>
    </row>
    <row r="5" spans="1:7" x14ac:dyDescent="0.3">
      <c r="A5" s="3" t="s">
        <v>61</v>
      </c>
      <c r="B5" s="3" t="s">
        <v>62</v>
      </c>
      <c r="C5" s="3" t="s">
        <v>63</v>
      </c>
      <c r="D5" s="3" t="s">
        <v>59</v>
      </c>
      <c r="E5" s="3" t="s">
        <v>37</v>
      </c>
      <c r="F5" s="3">
        <v>3</v>
      </c>
      <c r="G5" s="4">
        <v>3800000</v>
      </c>
    </row>
    <row r="6" spans="1:7" x14ac:dyDescent="0.3">
      <c r="A6" s="3" t="s">
        <v>64</v>
      </c>
      <c r="B6" s="3" t="s">
        <v>65</v>
      </c>
      <c r="C6" s="3" t="s">
        <v>58</v>
      </c>
      <c r="D6" s="3" t="s">
        <v>59</v>
      </c>
      <c r="E6" s="3" t="s">
        <v>40</v>
      </c>
      <c r="F6" s="3">
        <v>3</v>
      </c>
      <c r="G6" s="4">
        <v>3100000</v>
      </c>
    </row>
    <row r="7" spans="1:7" x14ac:dyDescent="0.3">
      <c r="A7" s="3" t="s">
        <v>66</v>
      </c>
      <c r="B7" s="3" t="s">
        <v>67</v>
      </c>
      <c r="C7" s="3" t="s">
        <v>58</v>
      </c>
      <c r="D7" s="3" t="s">
        <v>59</v>
      </c>
      <c r="E7" s="3" t="s">
        <v>45</v>
      </c>
      <c r="F7" s="3">
        <v>2</v>
      </c>
      <c r="G7" s="4">
        <v>2450000</v>
      </c>
    </row>
    <row r="8" spans="1:7" x14ac:dyDescent="0.3">
      <c r="A8" s="3" t="s">
        <v>68</v>
      </c>
      <c r="B8" s="3" t="s">
        <v>69</v>
      </c>
      <c r="C8" s="3" t="s">
        <v>63</v>
      </c>
      <c r="D8" s="3" t="s">
        <v>59</v>
      </c>
      <c r="E8" s="3" t="s">
        <v>45</v>
      </c>
      <c r="F8" s="3">
        <v>1</v>
      </c>
      <c r="G8" s="4">
        <v>2350000</v>
      </c>
    </row>
    <row r="9" spans="1:7" x14ac:dyDescent="0.3">
      <c r="A9" s="3" t="s">
        <v>70</v>
      </c>
      <c r="B9" s="3" t="s">
        <v>71</v>
      </c>
      <c r="C9" s="3" t="s">
        <v>58</v>
      </c>
      <c r="D9" s="3" t="s">
        <v>72</v>
      </c>
      <c r="E9" s="3" t="s">
        <v>60</v>
      </c>
      <c r="F9" s="3">
        <v>4</v>
      </c>
      <c r="G9" s="4">
        <v>4700000</v>
      </c>
    </row>
    <row r="10" spans="1:7" x14ac:dyDescent="0.3">
      <c r="A10" s="3" t="s">
        <v>73</v>
      </c>
      <c r="B10" s="3" t="s">
        <v>74</v>
      </c>
      <c r="C10" s="3" t="s">
        <v>63</v>
      </c>
      <c r="D10" s="3" t="s">
        <v>72</v>
      </c>
      <c r="E10" s="3" t="s">
        <v>37</v>
      </c>
      <c r="F10" s="3">
        <v>5</v>
      </c>
      <c r="G10" s="4">
        <v>4000000</v>
      </c>
    </row>
    <row r="11" spans="1:7" x14ac:dyDescent="0.3">
      <c r="A11" s="3" t="s">
        <v>75</v>
      </c>
      <c r="B11" s="3" t="s">
        <v>76</v>
      </c>
      <c r="C11" s="3" t="s">
        <v>63</v>
      </c>
      <c r="D11" s="3" t="s">
        <v>72</v>
      </c>
      <c r="E11" s="3" t="s">
        <v>37</v>
      </c>
      <c r="F11" s="3">
        <v>2</v>
      </c>
      <c r="G11" s="4">
        <v>3500000</v>
      </c>
    </row>
    <row r="12" spans="1:7" x14ac:dyDescent="0.3">
      <c r="A12" s="3" t="s">
        <v>77</v>
      </c>
      <c r="B12" s="3" t="s">
        <v>78</v>
      </c>
      <c r="C12" s="3" t="s">
        <v>58</v>
      </c>
      <c r="D12" s="3" t="s">
        <v>72</v>
      </c>
      <c r="E12" s="3" t="s">
        <v>40</v>
      </c>
      <c r="F12" s="3">
        <v>2</v>
      </c>
      <c r="G12" s="4">
        <v>3000000</v>
      </c>
    </row>
    <row r="13" spans="1:7" x14ac:dyDescent="0.3">
      <c r="A13" s="3" t="s">
        <v>79</v>
      </c>
      <c r="B13" s="3" t="s">
        <v>243</v>
      </c>
      <c r="C13" s="3" t="s">
        <v>63</v>
      </c>
      <c r="D13" s="3" t="s">
        <v>72</v>
      </c>
      <c r="E13" s="3" t="s">
        <v>45</v>
      </c>
      <c r="F13" s="3">
        <v>3</v>
      </c>
      <c r="G13" s="4">
        <v>2550000</v>
      </c>
    </row>
    <row r="14" spans="1:7" x14ac:dyDescent="0.3">
      <c r="A14" s="3" t="s">
        <v>80</v>
      </c>
      <c r="B14" s="3" t="s">
        <v>244</v>
      </c>
      <c r="C14" s="3" t="s">
        <v>58</v>
      </c>
      <c r="D14" s="3" t="s">
        <v>81</v>
      </c>
      <c r="E14" s="3" t="s">
        <v>37</v>
      </c>
      <c r="F14" s="3">
        <v>4</v>
      </c>
      <c r="G14" s="4">
        <v>3900000</v>
      </c>
    </row>
    <row r="15" spans="1:7" x14ac:dyDescent="0.3">
      <c r="A15" s="3" t="s">
        <v>82</v>
      </c>
      <c r="B15" s="3" t="s">
        <v>83</v>
      </c>
      <c r="C15" s="3" t="s">
        <v>63</v>
      </c>
      <c r="D15" s="3" t="s">
        <v>81</v>
      </c>
      <c r="E15" s="3" t="s">
        <v>40</v>
      </c>
      <c r="F15" s="3">
        <v>4</v>
      </c>
      <c r="G15" s="4">
        <v>3200000</v>
      </c>
    </row>
    <row r="16" spans="1:7" x14ac:dyDescent="0.3">
      <c r="A16" s="3" t="s">
        <v>84</v>
      </c>
      <c r="B16" s="3" t="s">
        <v>85</v>
      </c>
      <c r="C16" s="3" t="s">
        <v>58</v>
      </c>
      <c r="D16" s="3" t="s">
        <v>81</v>
      </c>
      <c r="E16" s="3" t="s">
        <v>40</v>
      </c>
      <c r="F16" s="3">
        <v>2</v>
      </c>
      <c r="G16" s="4">
        <v>3000000</v>
      </c>
    </row>
    <row r="17" spans="1:7" x14ac:dyDescent="0.3">
      <c r="A17" s="3" t="s">
        <v>86</v>
      </c>
      <c r="B17" s="3" t="s">
        <v>241</v>
      </c>
      <c r="C17" s="3" t="s">
        <v>58</v>
      </c>
      <c r="D17" s="3" t="s">
        <v>81</v>
      </c>
      <c r="E17" s="3" t="s">
        <v>45</v>
      </c>
      <c r="F17" s="3">
        <v>3</v>
      </c>
      <c r="G17" s="4">
        <v>2550000</v>
      </c>
    </row>
    <row r="18" spans="1:7" x14ac:dyDescent="0.3">
      <c r="A18" s="3" t="s">
        <v>87</v>
      </c>
      <c r="B18" s="3" t="s">
        <v>242</v>
      </c>
      <c r="C18" s="3" t="s">
        <v>63</v>
      </c>
      <c r="D18" s="3" t="s">
        <v>81</v>
      </c>
      <c r="E18" s="3" t="s">
        <v>45</v>
      </c>
      <c r="F18" s="3">
        <v>2</v>
      </c>
      <c r="G18" s="4">
        <v>2450000</v>
      </c>
    </row>
    <row r="21" spans="1:7" x14ac:dyDescent="0.3">
      <c r="A21" s="9" t="s">
        <v>245</v>
      </c>
      <c r="B21" s="9" t="s">
        <v>247</v>
      </c>
    </row>
    <row r="22" spans="1:7" x14ac:dyDescent="0.3">
      <c r="A22" s="9" t="s">
        <v>246</v>
      </c>
    </row>
    <row r="23" spans="1:7" x14ac:dyDescent="0.3">
      <c r="B23" s="9" t="s">
        <v>248</v>
      </c>
    </row>
    <row r="26" spans="1:7" x14ac:dyDescent="0.3">
      <c r="A26" s="3" t="s">
        <v>51</v>
      </c>
      <c r="B26" s="3" t="s">
        <v>26</v>
      </c>
      <c r="C26" s="3" t="s">
        <v>52</v>
      </c>
      <c r="D26" s="3" t="s">
        <v>53</v>
      </c>
      <c r="E26" s="3" t="s">
        <v>28</v>
      </c>
      <c r="F26" s="3" t="s">
        <v>54</v>
      </c>
      <c r="G26" s="3" t="s">
        <v>55</v>
      </c>
    </row>
    <row r="27" spans="1:7" x14ac:dyDescent="0.3">
      <c r="A27" s="3" t="s">
        <v>56</v>
      </c>
      <c r="B27" s="3" t="s">
        <v>57</v>
      </c>
      <c r="C27" s="3" t="s">
        <v>58</v>
      </c>
      <c r="D27" s="3" t="s">
        <v>59</v>
      </c>
      <c r="E27" s="3" t="s">
        <v>60</v>
      </c>
      <c r="F27" s="3">
        <v>5</v>
      </c>
      <c r="G27" s="4">
        <v>4800000</v>
      </c>
    </row>
    <row r="28" spans="1:7" x14ac:dyDescent="0.3">
      <c r="A28" s="3" t="s">
        <v>66</v>
      </c>
      <c r="B28" s="3" t="s">
        <v>67</v>
      </c>
      <c r="C28" s="3" t="s">
        <v>58</v>
      </c>
      <c r="D28" s="3" t="s">
        <v>59</v>
      </c>
      <c r="E28" s="3" t="s">
        <v>45</v>
      </c>
      <c r="F28" s="3">
        <v>2</v>
      </c>
      <c r="G28" s="4">
        <v>2450000</v>
      </c>
    </row>
    <row r="29" spans="1:7" x14ac:dyDescent="0.3">
      <c r="A29" s="3" t="s">
        <v>68</v>
      </c>
      <c r="B29" s="3" t="s">
        <v>69</v>
      </c>
      <c r="C29" s="3" t="s">
        <v>63</v>
      </c>
      <c r="D29" s="3" t="s">
        <v>59</v>
      </c>
      <c r="E29" s="3" t="s">
        <v>45</v>
      </c>
      <c r="F29" s="3">
        <v>1</v>
      </c>
      <c r="G29" s="4">
        <v>2350000</v>
      </c>
    </row>
    <row r="30" spans="1:7" x14ac:dyDescent="0.3">
      <c r="A30" s="3" t="s">
        <v>70</v>
      </c>
      <c r="B30" s="3" t="s">
        <v>71</v>
      </c>
      <c r="C30" s="3" t="s">
        <v>58</v>
      </c>
      <c r="D30" s="3" t="s">
        <v>72</v>
      </c>
      <c r="E30" s="3" t="s">
        <v>60</v>
      </c>
      <c r="F30" s="3">
        <v>4</v>
      </c>
      <c r="G30" s="4">
        <v>4700000</v>
      </c>
    </row>
    <row r="31" spans="1:7" x14ac:dyDescent="0.3">
      <c r="A31" s="3" t="s">
        <v>87</v>
      </c>
      <c r="B31" s="3" t="s">
        <v>242</v>
      </c>
      <c r="C31" s="3" t="s">
        <v>63</v>
      </c>
      <c r="D31" s="3" t="s">
        <v>81</v>
      </c>
      <c r="E31" s="3" t="s">
        <v>45</v>
      </c>
      <c r="F31" s="3">
        <v>2</v>
      </c>
      <c r="G31" s="4">
        <v>2450000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/>
  </sheetViews>
  <sheetFormatPr defaultRowHeight="16.5" x14ac:dyDescent="0.3"/>
  <cols>
    <col min="3" max="3" width="9.375" bestFit="1" customWidth="1"/>
    <col min="4" max="4" width="9.125" bestFit="1" customWidth="1"/>
    <col min="9" max="9" width="14.125" bestFit="1" customWidth="1"/>
  </cols>
  <sheetData>
    <row r="1" spans="1:10" x14ac:dyDescent="0.3">
      <c r="A1" s="5" t="s">
        <v>88</v>
      </c>
      <c r="B1" s="6" t="s">
        <v>89</v>
      </c>
      <c r="G1" s="5" t="s">
        <v>113</v>
      </c>
      <c r="H1" s="6" t="s">
        <v>114</v>
      </c>
    </row>
    <row r="2" spans="1:10" x14ac:dyDescent="0.3">
      <c r="A2" s="3" t="s">
        <v>90</v>
      </c>
      <c r="B2" s="3" t="s">
        <v>91</v>
      </c>
      <c r="C2" s="3" t="s">
        <v>52</v>
      </c>
      <c r="D2" s="3" t="s">
        <v>92</v>
      </c>
      <c r="E2" s="3" t="s">
        <v>93</v>
      </c>
      <c r="G2" s="3" t="s">
        <v>115</v>
      </c>
      <c r="H2" s="3" t="s">
        <v>116</v>
      </c>
      <c r="I2" s="3" t="s">
        <v>117</v>
      </c>
      <c r="J2" s="7" t="s">
        <v>142</v>
      </c>
    </row>
    <row r="3" spans="1:10" x14ac:dyDescent="0.3">
      <c r="A3" s="3" t="s">
        <v>94</v>
      </c>
      <c r="B3" s="3" t="s">
        <v>95</v>
      </c>
      <c r="C3" s="3" t="s">
        <v>58</v>
      </c>
      <c r="D3" s="3">
        <v>83</v>
      </c>
      <c r="E3" s="3">
        <v>67</v>
      </c>
      <c r="G3" s="3" t="s">
        <v>118</v>
      </c>
      <c r="H3" s="3" t="s">
        <v>119</v>
      </c>
      <c r="I3" s="3" t="s">
        <v>120</v>
      </c>
      <c r="J3" s="3" t="str">
        <f>IF(MOD(MID(I3,8,1),2)=1,"남","여")</f>
        <v>남</v>
      </c>
    </row>
    <row r="4" spans="1:10" x14ac:dyDescent="0.3">
      <c r="A4" s="3" t="s">
        <v>96</v>
      </c>
      <c r="B4" s="3" t="s">
        <v>97</v>
      </c>
      <c r="C4" s="3" t="s">
        <v>63</v>
      </c>
      <c r="D4" s="3">
        <v>91</v>
      </c>
      <c r="E4" s="3">
        <v>75</v>
      </c>
      <c r="G4" s="3" t="s">
        <v>121</v>
      </c>
      <c r="H4" s="3" t="s">
        <v>122</v>
      </c>
      <c r="I4" s="3" t="s">
        <v>123</v>
      </c>
      <c r="J4" s="3" t="str">
        <f t="shared" ref="J4:J12" si="0">IF(MOD(MID(I4,8,1),2)=1,"남","여")</f>
        <v>여</v>
      </c>
    </row>
    <row r="5" spans="1:10" x14ac:dyDescent="0.3">
      <c r="A5" s="3" t="s">
        <v>98</v>
      </c>
      <c r="B5" s="3" t="s">
        <v>99</v>
      </c>
      <c r="C5" s="3" t="s">
        <v>58</v>
      </c>
      <c r="D5" s="3">
        <v>88</v>
      </c>
      <c r="E5" s="3">
        <v>83</v>
      </c>
      <c r="G5" s="3" t="s">
        <v>124</v>
      </c>
      <c r="H5" s="3" t="s">
        <v>125</v>
      </c>
      <c r="I5" s="3" t="s">
        <v>126</v>
      </c>
      <c r="J5" s="3" t="str">
        <f t="shared" si="0"/>
        <v>여</v>
      </c>
    </row>
    <row r="6" spans="1:10" x14ac:dyDescent="0.3">
      <c r="A6" s="3" t="s">
        <v>100</v>
      </c>
      <c r="B6" s="3" t="s">
        <v>101</v>
      </c>
      <c r="C6" s="3" t="s">
        <v>58</v>
      </c>
      <c r="D6" s="3">
        <v>73</v>
      </c>
      <c r="E6" s="3">
        <v>72</v>
      </c>
      <c r="G6" s="3" t="s">
        <v>127</v>
      </c>
      <c r="H6" s="3" t="s">
        <v>119</v>
      </c>
      <c r="I6" s="3" t="s">
        <v>128</v>
      </c>
      <c r="J6" s="3" t="str">
        <f t="shared" si="0"/>
        <v>남</v>
      </c>
    </row>
    <row r="7" spans="1:10" x14ac:dyDescent="0.3">
      <c r="A7" s="3" t="s">
        <v>102</v>
      </c>
      <c r="B7" s="3" t="s">
        <v>103</v>
      </c>
      <c r="C7" s="3" t="s">
        <v>63</v>
      </c>
      <c r="D7" s="3">
        <v>65</v>
      </c>
      <c r="E7" s="3">
        <v>70</v>
      </c>
      <c r="G7" s="3" t="s">
        <v>129</v>
      </c>
      <c r="H7" s="3" t="s">
        <v>130</v>
      </c>
      <c r="I7" s="3" t="s">
        <v>131</v>
      </c>
      <c r="J7" s="3" t="str">
        <f t="shared" si="0"/>
        <v>남</v>
      </c>
    </row>
    <row r="8" spans="1:10" x14ac:dyDescent="0.3">
      <c r="A8" s="3" t="s">
        <v>104</v>
      </c>
      <c r="B8" s="3" t="s">
        <v>105</v>
      </c>
      <c r="C8" s="3" t="s">
        <v>58</v>
      </c>
      <c r="D8" s="3">
        <v>94</v>
      </c>
      <c r="E8" s="3">
        <v>98</v>
      </c>
      <c r="G8" s="3" t="s">
        <v>132</v>
      </c>
      <c r="H8" s="3" t="s">
        <v>122</v>
      </c>
      <c r="I8" s="3" t="s">
        <v>133</v>
      </c>
      <c r="J8" s="3" t="str">
        <f t="shared" si="0"/>
        <v>여</v>
      </c>
    </row>
    <row r="9" spans="1:10" x14ac:dyDescent="0.3">
      <c r="A9" s="3" t="s">
        <v>106</v>
      </c>
      <c r="B9" s="3" t="s">
        <v>107</v>
      </c>
      <c r="C9" s="3" t="s">
        <v>63</v>
      </c>
      <c r="D9" s="3">
        <v>55</v>
      </c>
      <c r="E9" s="3">
        <v>51</v>
      </c>
      <c r="G9" s="3" t="s">
        <v>134</v>
      </c>
      <c r="H9" s="3" t="s">
        <v>119</v>
      </c>
      <c r="I9" s="3" t="s">
        <v>135</v>
      </c>
      <c r="J9" s="3" t="str">
        <f t="shared" si="0"/>
        <v>여</v>
      </c>
    </row>
    <row r="10" spans="1:10" x14ac:dyDescent="0.3">
      <c r="A10" s="3" t="s">
        <v>108</v>
      </c>
      <c r="B10" s="3" t="s">
        <v>109</v>
      </c>
      <c r="C10" s="3" t="s">
        <v>58</v>
      </c>
      <c r="D10" s="3">
        <v>89</v>
      </c>
      <c r="E10" s="3">
        <v>79</v>
      </c>
      <c r="G10" s="3" t="s">
        <v>136</v>
      </c>
      <c r="H10" s="3" t="s">
        <v>125</v>
      </c>
      <c r="I10" s="3" t="s">
        <v>137</v>
      </c>
      <c r="J10" s="3" t="str">
        <f t="shared" si="0"/>
        <v>남</v>
      </c>
    </row>
    <row r="11" spans="1:10" x14ac:dyDescent="0.3">
      <c r="A11" s="3" t="s">
        <v>110</v>
      </c>
      <c r="B11" s="3" t="s">
        <v>111</v>
      </c>
      <c r="C11" s="3" t="s">
        <v>63</v>
      </c>
      <c r="D11" s="3">
        <v>90</v>
      </c>
      <c r="E11" s="3">
        <v>84</v>
      </c>
      <c r="G11" s="3" t="s">
        <v>138</v>
      </c>
      <c r="H11" s="3" t="s">
        <v>130</v>
      </c>
      <c r="I11" s="3" t="s">
        <v>139</v>
      </c>
      <c r="J11" s="3" t="str">
        <f t="shared" si="0"/>
        <v>여</v>
      </c>
    </row>
    <row r="12" spans="1:10" x14ac:dyDescent="0.3">
      <c r="A12" s="36" t="s">
        <v>112</v>
      </c>
      <c r="B12" s="36"/>
      <c r="C12" s="36"/>
      <c r="D12" s="36"/>
      <c r="E12" s="3" t="str">
        <f>COUNTIFS(D3:D11,"&gt;=80",E3:E11,"&gt;=70")&amp;"명"</f>
        <v>5명</v>
      </c>
      <c r="G12" s="3" t="s">
        <v>140</v>
      </c>
      <c r="H12" s="3" t="s">
        <v>119</v>
      </c>
      <c r="I12" s="3" t="s">
        <v>141</v>
      </c>
      <c r="J12" s="3" t="str">
        <f t="shared" si="0"/>
        <v>여</v>
      </c>
    </row>
    <row r="14" spans="1:10" x14ac:dyDescent="0.3">
      <c r="A14" s="5" t="s">
        <v>143</v>
      </c>
      <c r="B14" s="6" t="s">
        <v>144</v>
      </c>
      <c r="H14" s="5" t="s">
        <v>161</v>
      </c>
      <c r="I14" s="6" t="s">
        <v>162</v>
      </c>
    </row>
    <row r="15" spans="1:10" x14ac:dyDescent="0.3">
      <c r="A15" s="3" t="s">
        <v>145</v>
      </c>
      <c r="B15" s="3" t="s">
        <v>146</v>
      </c>
      <c r="C15" s="3" t="s">
        <v>147</v>
      </c>
      <c r="D15" s="3" t="s">
        <v>148</v>
      </c>
      <c r="E15" s="3" t="s">
        <v>149</v>
      </c>
      <c r="F15" s="7" t="s">
        <v>160</v>
      </c>
      <c r="H15" s="3" t="s">
        <v>163</v>
      </c>
      <c r="I15" s="3" t="s">
        <v>164</v>
      </c>
      <c r="J15" s="7" t="s">
        <v>168</v>
      </c>
    </row>
    <row r="16" spans="1:10" x14ac:dyDescent="0.3">
      <c r="A16" s="3" t="s">
        <v>150</v>
      </c>
      <c r="B16" s="3" t="s">
        <v>151</v>
      </c>
      <c r="C16" s="3" t="s">
        <v>151</v>
      </c>
      <c r="D16" s="3" t="s">
        <v>151</v>
      </c>
      <c r="E16" s="3" t="s">
        <v>151</v>
      </c>
      <c r="F16" s="3" t="str">
        <f>CHOOSE(COUNTA(B16:E16),"25%","50%","75%","100%")</f>
        <v>100%</v>
      </c>
      <c r="H16" s="3" t="s">
        <v>165</v>
      </c>
      <c r="I16" s="8">
        <v>44141</v>
      </c>
      <c r="J16" s="3" t="str">
        <f>UPPER(H16)&amp;"-"&amp;MONTH(I16)</f>
        <v>COM-11</v>
      </c>
    </row>
    <row r="17" spans="1:10" x14ac:dyDescent="0.3">
      <c r="A17" s="3" t="s">
        <v>152</v>
      </c>
      <c r="B17" s="3"/>
      <c r="C17" s="3" t="s">
        <v>151</v>
      </c>
      <c r="D17" s="3" t="s">
        <v>151</v>
      </c>
      <c r="E17" s="3" t="s">
        <v>151</v>
      </c>
      <c r="F17" s="3" t="str">
        <f t="shared" ref="F17:F24" si="1">CHOOSE(COUNTA(B17:E17),"25%","50%","75%","100%")</f>
        <v>75%</v>
      </c>
      <c r="H17" s="3" t="s">
        <v>166</v>
      </c>
      <c r="I17" s="8">
        <v>44141</v>
      </c>
      <c r="J17" s="3" t="str">
        <f t="shared" ref="J17:J24" si="2">UPPER(H17)&amp;"-"&amp;MONTH(I17)</f>
        <v>MOU-11</v>
      </c>
    </row>
    <row r="18" spans="1:10" x14ac:dyDescent="0.3">
      <c r="A18" s="3" t="s">
        <v>153</v>
      </c>
      <c r="B18" s="3" t="s">
        <v>151</v>
      </c>
      <c r="C18" s="3" t="s">
        <v>151</v>
      </c>
      <c r="D18" s="3" t="s">
        <v>151</v>
      </c>
      <c r="E18" s="3" t="s">
        <v>151</v>
      </c>
      <c r="F18" s="3" t="str">
        <f t="shared" si="1"/>
        <v>100%</v>
      </c>
      <c r="H18" s="3" t="s">
        <v>167</v>
      </c>
      <c r="I18" s="8">
        <v>44141</v>
      </c>
      <c r="J18" s="3" t="str">
        <f t="shared" si="2"/>
        <v>KEY-11</v>
      </c>
    </row>
    <row r="19" spans="1:10" x14ac:dyDescent="0.3">
      <c r="A19" s="3" t="s">
        <v>154</v>
      </c>
      <c r="B19" s="3" t="s">
        <v>151</v>
      </c>
      <c r="C19" s="3"/>
      <c r="D19" s="3" t="s">
        <v>151</v>
      </c>
      <c r="E19" s="3" t="s">
        <v>151</v>
      </c>
      <c r="F19" s="3" t="str">
        <f t="shared" si="1"/>
        <v>75%</v>
      </c>
      <c r="H19" s="3" t="s">
        <v>165</v>
      </c>
      <c r="I19" s="8">
        <v>44170</v>
      </c>
      <c r="J19" s="3" t="str">
        <f t="shared" si="2"/>
        <v>COM-12</v>
      </c>
    </row>
    <row r="20" spans="1:10" x14ac:dyDescent="0.3">
      <c r="A20" s="3" t="s">
        <v>155</v>
      </c>
      <c r="B20" s="3" t="s">
        <v>151</v>
      </c>
      <c r="C20" s="3" t="s">
        <v>151</v>
      </c>
      <c r="D20" s="3"/>
      <c r="E20" s="3" t="s">
        <v>151</v>
      </c>
      <c r="F20" s="3" t="str">
        <f t="shared" si="1"/>
        <v>75%</v>
      </c>
      <c r="H20" s="3" t="s">
        <v>166</v>
      </c>
      <c r="I20" s="8">
        <v>44170</v>
      </c>
      <c r="J20" s="3" t="str">
        <f t="shared" si="2"/>
        <v>MOU-12</v>
      </c>
    </row>
    <row r="21" spans="1:10" x14ac:dyDescent="0.3">
      <c r="A21" s="3" t="s">
        <v>156</v>
      </c>
      <c r="B21" s="3" t="s">
        <v>151</v>
      </c>
      <c r="C21" s="3" t="s">
        <v>151</v>
      </c>
      <c r="D21" s="3" t="s">
        <v>151</v>
      </c>
      <c r="E21" s="3" t="s">
        <v>151</v>
      </c>
      <c r="F21" s="3" t="str">
        <f t="shared" si="1"/>
        <v>100%</v>
      </c>
      <c r="H21" s="3" t="s">
        <v>167</v>
      </c>
      <c r="I21" s="8">
        <v>44170</v>
      </c>
      <c r="J21" s="3" t="str">
        <f t="shared" si="2"/>
        <v>KEY-12</v>
      </c>
    </row>
    <row r="22" spans="1:10" x14ac:dyDescent="0.3">
      <c r="A22" s="3" t="s">
        <v>157</v>
      </c>
      <c r="B22" s="3" t="s">
        <v>151</v>
      </c>
      <c r="C22" s="3" t="s">
        <v>151</v>
      </c>
      <c r="D22" s="3" t="s">
        <v>151</v>
      </c>
      <c r="E22" s="3" t="s">
        <v>151</v>
      </c>
      <c r="F22" s="3" t="str">
        <f t="shared" si="1"/>
        <v>100%</v>
      </c>
      <c r="H22" s="3" t="s">
        <v>165</v>
      </c>
      <c r="I22" s="8">
        <v>44199</v>
      </c>
      <c r="J22" s="3" t="str">
        <f t="shared" si="2"/>
        <v>COM-1</v>
      </c>
    </row>
    <row r="23" spans="1:10" x14ac:dyDescent="0.3">
      <c r="A23" s="3" t="s">
        <v>158</v>
      </c>
      <c r="B23" s="3" t="s">
        <v>151</v>
      </c>
      <c r="C23" s="3"/>
      <c r="D23" s="3" t="s">
        <v>151</v>
      </c>
      <c r="E23" s="3"/>
      <c r="F23" s="3" t="str">
        <f t="shared" si="1"/>
        <v>50%</v>
      </c>
      <c r="H23" s="3" t="s">
        <v>166</v>
      </c>
      <c r="I23" s="8">
        <v>44199</v>
      </c>
      <c r="J23" s="3" t="str">
        <f t="shared" si="2"/>
        <v>MOU-1</v>
      </c>
    </row>
    <row r="24" spans="1:10" x14ac:dyDescent="0.3">
      <c r="A24" s="3" t="s">
        <v>159</v>
      </c>
      <c r="B24" s="3" t="s">
        <v>151</v>
      </c>
      <c r="C24" s="3" t="s">
        <v>151</v>
      </c>
      <c r="D24" s="3" t="s">
        <v>151</v>
      </c>
      <c r="E24" s="3" t="s">
        <v>151</v>
      </c>
      <c r="F24" s="3" t="str">
        <f t="shared" si="1"/>
        <v>100%</v>
      </c>
      <c r="H24" s="3" t="s">
        <v>167</v>
      </c>
      <c r="I24" s="8">
        <v>44199</v>
      </c>
      <c r="J24" s="3" t="str">
        <f t="shared" si="2"/>
        <v>KEY-1</v>
      </c>
    </row>
    <row r="26" spans="1:10" x14ac:dyDescent="0.3">
      <c r="A26" s="5" t="s">
        <v>169</v>
      </c>
      <c r="B26" s="6" t="s">
        <v>170</v>
      </c>
    </row>
    <row r="27" spans="1:10" x14ac:dyDescent="0.3">
      <c r="A27" s="3" t="s">
        <v>171</v>
      </c>
      <c r="B27" s="3" t="s">
        <v>52</v>
      </c>
      <c r="C27" s="3" t="s">
        <v>172</v>
      </c>
      <c r="D27" s="3" t="s">
        <v>173</v>
      </c>
      <c r="E27" s="7" t="s">
        <v>183</v>
      </c>
    </row>
    <row r="28" spans="1:10" x14ac:dyDescent="0.3">
      <c r="A28" s="3" t="s">
        <v>62</v>
      </c>
      <c r="B28" s="3" t="s">
        <v>63</v>
      </c>
      <c r="C28" s="4">
        <v>667000</v>
      </c>
      <c r="D28" s="4">
        <v>20010</v>
      </c>
      <c r="E28" s="3" t="str">
        <f>HLOOKUP(_xlfn.RANK.EQ(C28,$C$28:$C$36),$B$39:$E$40,2)</f>
        <v>브론즈</v>
      </c>
    </row>
    <row r="29" spans="1:10" x14ac:dyDescent="0.3">
      <c r="A29" s="3" t="s">
        <v>174</v>
      </c>
      <c r="B29" s="3" t="s">
        <v>58</v>
      </c>
      <c r="C29" s="4">
        <v>575800</v>
      </c>
      <c r="D29" s="4">
        <v>17274</v>
      </c>
      <c r="E29" s="3" t="str">
        <f t="shared" ref="E29:E36" si="3">HLOOKUP(_xlfn.RANK.EQ(C29,$C$28:$C$36),$B$39:$E$40,2)</f>
        <v>일반</v>
      </c>
    </row>
    <row r="30" spans="1:10" x14ac:dyDescent="0.3">
      <c r="A30" s="3" t="s">
        <v>175</v>
      </c>
      <c r="B30" s="3" t="s">
        <v>63</v>
      </c>
      <c r="C30" s="4">
        <v>768100</v>
      </c>
      <c r="D30" s="4">
        <v>23043</v>
      </c>
      <c r="E30" s="3" t="str">
        <f t="shared" si="3"/>
        <v>브론즈</v>
      </c>
    </row>
    <row r="31" spans="1:10" x14ac:dyDescent="0.3">
      <c r="A31" s="3" t="s">
        <v>176</v>
      </c>
      <c r="B31" s="3" t="s">
        <v>63</v>
      </c>
      <c r="C31" s="4">
        <v>913600</v>
      </c>
      <c r="D31" s="4">
        <v>27408</v>
      </c>
      <c r="E31" s="3" t="str">
        <f t="shared" si="3"/>
        <v>골드</v>
      </c>
    </row>
    <row r="32" spans="1:10" x14ac:dyDescent="0.3">
      <c r="A32" s="3" t="s">
        <v>177</v>
      </c>
      <c r="B32" s="3" t="s">
        <v>63</v>
      </c>
      <c r="C32" s="4">
        <v>866000</v>
      </c>
      <c r="D32" s="4">
        <v>25980</v>
      </c>
      <c r="E32" s="3" t="str">
        <f t="shared" si="3"/>
        <v>실버</v>
      </c>
    </row>
    <row r="33" spans="1:5" x14ac:dyDescent="0.3">
      <c r="A33" s="3" t="s">
        <v>178</v>
      </c>
      <c r="B33" s="3" t="s">
        <v>58</v>
      </c>
      <c r="C33" s="4">
        <v>468200</v>
      </c>
      <c r="D33" s="4">
        <v>14046</v>
      </c>
      <c r="E33" s="3" t="str">
        <f t="shared" si="3"/>
        <v>일반</v>
      </c>
    </row>
    <row r="34" spans="1:5" x14ac:dyDescent="0.3">
      <c r="A34" s="3" t="s">
        <v>179</v>
      </c>
      <c r="B34" s="3" t="s">
        <v>58</v>
      </c>
      <c r="C34" s="4">
        <v>511000</v>
      </c>
      <c r="D34" s="4">
        <v>15330</v>
      </c>
      <c r="E34" s="3" t="str">
        <f t="shared" si="3"/>
        <v>일반</v>
      </c>
    </row>
    <row r="35" spans="1:5" x14ac:dyDescent="0.3">
      <c r="A35" s="3" t="s">
        <v>180</v>
      </c>
      <c r="B35" s="3" t="s">
        <v>63</v>
      </c>
      <c r="C35" s="4">
        <v>978400</v>
      </c>
      <c r="D35" s="4">
        <v>29352</v>
      </c>
      <c r="E35" s="3" t="str">
        <f t="shared" si="3"/>
        <v>골드</v>
      </c>
    </row>
    <row r="36" spans="1:5" x14ac:dyDescent="0.3">
      <c r="A36" s="3" t="s">
        <v>181</v>
      </c>
      <c r="B36" s="3" t="s">
        <v>58</v>
      </c>
      <c r="C36" s="4">
        <v>810000</v>
      </c>
      <c r="D36" s="4">
        <v>24300</v>
      </c>
      <c r="E36" s="3" t="str">
        <f t="shared" si="3"/>
        <v>실버</v>
      </c>
    </row>
    <row r="38" spans="1:5" x14ac:dyDescent="0.3">
      <c r="A38" s="9" t="s">
        <v>184</v>
      </c>
    </row>
    <row r="39" spans="1:5" x14ac:dyDescent="0.3">
      <c r="A39" s="3" t="s">
        <v>185</v>
      </c>
      <c r="B39" s="3">
        <v>1</v>
      </c>
      <c r="C39" s="3">
        <v>3</v>
      </c>
      <c r="D39" s="3">
        <v>5</v>
      </c>
      <c r="E39" s="3">
        <v>7</v>
      </c>
    </row>
    <row r="40" spans="1:5" x14ac:dyDescent="0.3">
      <c r="A40" s="3" t="s">
        <v>182</v>
      </c>
      <c r="B40" s="3" t="s">
        <v>186</v>
      </c>
      <c r="C40" s="3" t="s">
        <v>187</v>
      </c>
      <c r="D40" s="3" t="s">
        <v>188</v>
      </c>
      <c r="E40" s="3" t="s">
        <v>189</v>
      </c>
    </row>
  </sheetData>
  <mergeCells count="1">
    <mergeCell ref="A12:D1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sqref="A1:H1"/>
    </sheetView>
  </sheetViews>
  <sheetFormatPr defaultRowHeight="16.5" x14ac:dyDescent="0.3"/>
  <cols>
    <col min="1" max="1" width="15.25" bestFit="1" customWidth="1"/>
    <col min="2" max="2" width="11.875" bestFit="1" customWidth="1"/>
    <col min="3" max="5" width="9.875" customWidth="1"/>
    <col min="6" max="6" width="10.875" bestFit="1" customWidth="1"/>
    <col min="7" max="7" width="9.375" bestFit="1" customWidth="1"/>
    <col min="8" max="8" width="10.875" bestFit="1" customWidth="1"/>
  </cols>
  <sheetData>
    <row r="1" spans="1:8" ht="20.25" x14ac:dyDescent="0.3">
      <c r="A1" s="35" t="s">
        <v>233</v>
      </c>
      <c r="B1" s="35"/>
      <c r="C1" s="35"/>
      <c r="D1" s="35"/>
      <c r="E1" s="35"/>
      <c r="F1" s="35"/>
      <c r="G1" s="35"/>
      <c r="H1" s="35"/>
    </row>
    <row r="3" spans="1:8" x14ac:dyDescent="0.3">
      <c r="A3" s="3" t="s">
        <v>26</v>
      </c>
      <c r="B3" s="3" t="s">
        <v>53</v>
      </c>
      <c r="C3" s="3" t="s">
        <v>28</v>
      </c>
      <c r="D3" s="3" t="s">
        <v>54</v>
      </c>
      <c r="E3" s="3" t="s">
        <v>232</v>
      </c>
      <c r="F3" s="3" t="s">
        <v>231</v>
      </c>
      <c r="G3" s="3" t="s">
        <v>230</v>
      </c>
      <c r="H3" s="3" t="s">
        <v>229</v>
      </c>
    </row>
    <row r="4" spans="1:8" x14ac:dyDescent="0.3">
      <c r="A4" s="3" t="s">
        <v>228</v>
      </c>
      <c r="B4" s="3" t="s">
        <v>59</v>
      </c>
      <c r="C4" s="3" t="s">
        <v>60</v>
      </c>
      <c r="D4" s="3">
        <v>6</v>
      </c>
      <c r="E4" s="4">
        <v>3800000</v>
      </c>
      <c r="F4" s="4">
        <v>1600000</v>
      </c>
      <c r="G4" s="4">
        <v>700000</v>
      </c>
      <c r="H4" s="4">
        <v>4700000</v>
      </c>
    </row>
    <row r="5" spans="1:8" x14ac:dyDescent="0.3">
      <c r="A5" s="3" t="s">
        <v>227</v>
      </c>
      <c r="B5" s="3" t="s">
        <v>59</v>
      </c>
      <c r="C5" s="3" t="s">
        <v>37</v>
      </c>
      <c r="D5" s="3">
        <v>5</v>
      </c>
      <c r="E5" s="4">
        <v>3000000</v>
      </c>
      <c r="F5" s="4">
        <v>1400000</v>
      </c>
      <c r="G5" s="4">
        <v>570000</v>
      </c>
      <c r="H5" s="4">
        <v>3830000</v>
      </c>
    </row>
    <row r="6" spans="1:8" x14ac:dyDescent="0.3">
      <c r="A6" s="3" t="s">
        <v>226</v>
      </c>
      <c r="B6" s="3" t="s">
        <v>59</v>
      </c>
      <c r="C6" s="3" t="s">
        <v>40</v>
      </c>
      <c r="D6" s="3">
        <v>1</v>
      </c>
      <c r="E6" s="4">
        <v>2000000</v>
      </c>
      <c r="F6" s="4">
        <v>1100000</v>
      </c>
      <c r="G6" s="4">
        <v>400000</v>
      </c>
      <c r="H6" s="4">
        <v>2700000</v>
      </c>
    </row>
    <row r="7" spans="1:8" x14ac:dyDescent="0.3">
      <c r="A7" s="3" t="s">
        <v>225</v>
      </c>
      <c r="B7" s="3" t="s">
        <v>59</v>
      </c>
      <c r="C7" s="3" t="s">
        <v>45</v>
      </c>
      <c r="D7" s="3">
        <v>3</v>
      </c>
      <c r="E7" s="4">
        <v>1900000</v>
      </c>
      <c r="F7" s="4">
        <v>900000</v>
      </c>
      <c r="G7" s="4">
        <v>360000</v>
      </c>
      <c r="H7" s="4">
        <v>2440000</v>
      </c>
    </row>
    <row r="8" spans="1:8" x14ac:dyDescent="0.3">
      <c r="A8" s="3" t="s">
        <v>224</v>
      </c>
      <c r="B8" s="3" t="s">
        <v>72</v>
      </c>
      <c r="C8" s="3" t="s">
        <v>60</v>
      </c>
      <c r="D8" s="3">
        <v>1</v>
      </c>
      <c r="E8" s="4">
        <v>3200000</v>
      </c>
      <c r="F8" s="4">
        <v>1500000</v>
      </c>
      <c r="G8" s="4">
        <v>610000</v>
      </c>
      <c r="H8" s="4">
        <v>4090000</v>
      </c>
    </row>
    <row r="9" spans="1:8" x14ac:dyDescent="0.3">
      <c r="A9" s="3" t="s">
        <v>223</v>
      </c>
      <c r="B9" s="3" t="s">
        <v>72</v>
      </c>
      <c r="C9" s="3" t="s">
        <v>37</v>
      </c>
      <c r="D9" s="3">
        <v>2</v>
      </c>
      <c r="E9" s="4">
        <v>2440000</v>
      </c>
      <c r="F9" s="4">
        <v>1350000</v>
      </c>
      <c r="G9" s="4">
        <v>490000</v>
      </c>
      <c r="H9" s="4">
        <v>3300000</v>
      </c>
    </row>
    <row r="10" spans="1:8" x14ac:dyDescent="0.3">
      <c r="A10" s="3" t="s">
        <v>222</v>
      </c>
      <c r="B10" s="3" t="s">
        <v>72</v>
      </c>
      <c r="C10" s="3" t="s">
        <v>40</v>
      </c>
      <c r="D10" s="3">
        <v>4</v>
      </c>
      <c r="E10" s="4">
        <v>2200000</v>
      </c>
      <c r="F10" s="4">
        <v>1200000</v>
      </c>
      <c r="G10" s="4">
        <v>440000</v>
      </c>
      <c r="H10" s="4">
        <v>2960000</v>
      </c>
    </row>
    <row r="11" spans="1:8" x14ac:dyDescent="0.3">
      <c r="A11" s="3" t="s">
        <v>221</v>
      </c>
      <c r="B11" s="3" t="s">
        <v>72</v>
      </c>
      <c r="C11" s="3" t="s">
        <v>45</v>
      </c>
      <c r="D11" s="3">
        <v>2</v>
      </c>
      <c r="E11" s="4">
        <v>1850000</v>
      </c>
      <c r="F11" s="4">
        <v>900000</v>
      </c>
      <c r="G11" s="4">
        <v>360000</v>
      </c>
      <c r="H11" s="4">
        <v>2390000</v>
      </c>
    </row>
    <row r="12" spans="1:8" x14ac:dyDescent="0.3">
      <c r="A12" s="3" t="s">
        <v>220</v>
      </c>
      <c r="B12" s="3" t="s">
        <v>216</v>
      </c>
      <c r="C12" s="3" t="s">
        <v>60</v>
      </c>
      <c r="D12" s="3">
        <v>4</v>
      </c>
      <c r="E12" s="4">
        <v>3700000</v>
      </c>
      <c r="F12" s="4">
        <v>1500000</v>
      </c>
      <c r="G12" s="4">
        <v>680000</v>
      </c>
      <c r="H12" s="4">
        <v>4520000</v>
      </c>
    </row>
    <row r="13" spans="1:8" x14ac:dyDescent="0.3">
      <c r="A13" s="3" t="s">
        <v>219</v>
      </c>
      <c r="B13" s="3" t="s">
        <v>216</v>
      </c>
      <c r="C13" s="3" t="s">
        <v>37</v>
      </c>
      <c r="D13" s="3">
        <v>4</v>
      </c>
      <c r="E13" s="4">
        <v>2880000</v>
      </c>
      <c r="F13" s="4">
        <v>1350000</v>
      </c>
      <c r="G13" s="4">
        <v>550000</v>
      </c>
      <c r="H13" s="4">
        <v>3680000</v>
      </c>
    </row>
    <row r="14" spans="1:8" x14ac:dyDescent="0.3">
      <c r="A14" s="3" t="s">
        <v>218</v>
      </c>
      <c r="B14" s="3" t="s">
        <v>216</v>
      </c>
      <c r="C14" s="3" t="s">
        <v>40</v>
      </c>
      <c r="D14" s="3">
        <v>3</v>
      </c>
      <c r="E14" s="4">
        <v>2100000</v>
      </c>
      <c r="F14" s="4">
        <v>1200000</v>
      </c>
      <c r="G14" s="4">
        <v>430000</v>
      </c>
      <c r="H14" s="4">
        <v>2870000</v>
      </c>
    </row>
    <row r="15" spans="1:8" x14ac:dyDescent="0.3">
      <c r="A15" s="3" t="s">
        <v>217</v>
      </c>
      <c r="B15" s="3" t="s">
        <v>216</v>
      </c>
      <c r="C15" s="3" t="s">
        <v>45</v>
      </c>
      <c r="D15" s="3">
        <v>1</v>
      </c>
      <c r="E15" s="4">
        <v>1800000</v>
      </c>
      <c r="F15" s="4">
        <v>800000</v>
      </c>
      <c r="G15" s="4">
        <v>340000</v>
      </c>
      <c r="H15" s="4">
        <v>2260000</v>
      </c>
    </row>
    <row r="20" spans="1:4" x14ac:dyDescent="0.3">
      <c r="A20" s="22" t="s">
        <v>252</v>
      </c>
      <c r="B20" s="22" t="s">
        <v>251</v>
      </c>
    </row>
    <row r="21" spans="1:4" x14ac:dyDescent="0.3">
      <c r="A21" s="22" t="s">
        <v>249</v>
      </c>
      <c r="B21" t="s">
        <v>59</v>
      </c>
      <c r="C21" t="s">
        <v>72</v>
      </c>
      <c r="D21" t="s">
        <v>250</v>
      </c>
    </row>
    <row r="22" spans="1:4" x14ac:dyDescent="0.3">
      <c r="A22" s="23" t="s">
        <v>37</v>
      </c>
      <c r="B22" s="24">
        <v>3830000</v>
      </c>
      <c r="C22" s="24">
        <v>3300000</v>
      </c>
      <c r="D22" s="24">
        <v>3565000</v>
      </c>
    </row>
    <row r="23" spans="1:4" x14ac:dyDescent="0.3">
      <c r="A23" s="23" t="s">
        <v>40</v>
      </c>
      <c r="B23" s="24">
        <v>2700000</v>
      </c>
      <c r="C23" s="24">
        <v>2960000</v>
      </c>
      <c r="D23" s="24">
        <v>2830000</v>
      </c>
    </row>
    <row r="24" spans="1:4" x14ac:dyDescent="0.3">
      <c r="A24" s="23" t="s">
        <v>60</v>
      </c>
      <c r="B24" s="24">
        <v>4700000</v>
      </c>
      <c r="C24" s="24">
        <v>4090000</v>
      </c>
      <c r="D24" s="24">
        <v>4395000</v>
      </c>
    </row>
    <row r="25" spans="1:4" x14ac:dyDescent="0.3">
      <c r="A25" s="23" t="s">
        <v>45</v>
      </c>
      <c r="B25" s="24">
        <v>2440000</v>
      </c>
      <c r="C25" s="24">
        <v>2390000</v>
      </c>
      <c r="D25" s="24">
        <v>2415000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B1"/>
    </sheetView>
  </sheetViews>
  <sheetFormatPr defaultRowHeight="16.5" x14ac:dyDescent="0.3"/>
  <cols>
    <col min="2" max="2" width="13.5" bestFit="1" customWidth="1"/>
    <col min="5" max="5" width="10.875" customWidth="1"/>
  </cols>
  <sheetData>
    <row r="1" spans="1:5" ht="20.25" x14ac:dyDescent="0.3">
      <c r="A1" s="35" t="s">
        <v>239</v>
      </c>
      <c r="B1" s="35"/>
    </row>
    <row r="2" spans="1:5" x14ac:dyDescent="0.3">
      <c r="A2" s="14" t="s">
        <v>238</v>
      </c>
      <c r="B2" s="15">
        <v>30000000</v>
      </c>
      <c r="D2" s="1"/>
      <c r="E2" s="3" t="s">
        <v>237</v>
      </c>
    </row>
    <row r="3" spans="1:5" x14ac:dyDescent="0.3">
      <c r="A3" s="14" t="s">
        <v>236</v>
      </c>
      <c r="B3" s="15">
        <f>PMT(B4/12,B5*12,,-B2)</f>
        <v>469920.84816440829</v>
      </c>
      <c r="D3" s="3" t="s">
        <v>253</v>
      </c>
      <c r="E3" s="25">
        <f>PMT(B4/12,B5*12,,-B2)</f>
        <v>469920.84816440829</v>
      </c>
    </row>
    <row r="4" spans="1:5" x14ac:dyDescent="0.3">
      <c r="A4" s="14" t="s">
        <v>235</v>
      </c>
      <c r="B4" s="11">
        <v>2.5000000000000001E-2</v>
      </c>
      <c r="D4" s="12">
        <v>0.02</v>
      </c>
      <c r="E4" s="15">
        <f t="dataTable" ref="E4:E10" dt2D="0" dtr="0" r1="B4"/>
        <v>475832.80159733142</v>
      </c>
    </row>
    <row r="5" spans="1:5" x14ac:dyDescent="0.3">
      <c r="A5" s="14" t="s">
        <v>234</v>
      </c>
      <c r="B5" s="13">
        <v>5</v>
      </c>
      <c r="D5" s="12">
        <v>2.5000000000000001E-2</v>
      </c>
      <c r="E5" s="15">
        <v>469920.84816440829</v>
      </c>
    </row>
    <row r="6" spans="1:5" x14ac:dyDescent="0.3">
      <c r="D6" s="12">
        <v>0.03</v>
      </c>
      <c r="E6" s="15">
        <v>464060.71992189414</v>
      </c>
    </row>
    <row r="7" spans="1:5" x14ac:dyDescent="0.3">
      <c r="D7" s="12">
        <v>3.5000000000000003E-2</v>
      </c>
      <c r="E7" s="15">
        <v>458252.34910769196</v>
      </c>
    </row>
    <row r="8" spans="1:5" x14ac:dyDescent="0.3">
      <c r="D8" s="12">
        <v>0.04</v>
      </c>
      <c r="E8" s="15">
        <v>452495.66165799054</v>
      </c>
    </row>
    <row r="9" spans="1:5" x14ac:dyDescent="0.3">
      <c r="D9" s="12">
        <v>4.4999999999999998E-2</v>
      </c>
      <c r="E9" s="15">
        <v>446790.57724549947</v>
      </c>
    </row>
    <row r="10" spans="1:5" x14ac:dyDescent="0.3">
      <c r="D10" s="12">
        <v>0.05</v>
      </c>
      <c r="E10" s="15">
        <v>441137.00932032801</v>
      </c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"/>
  <sheetViews>
    <sheetView workbookViewId="0">
      <selection sqref="A1:F1"/>
    </sheetView>
  </sheetViews>
  <sheetFormatPr defaultRowHeight="16.5" x14ac:dyDescent="0.3"/>
  <cols>
    <col min="1" max="1" width="13" bestFit="1" customWidth="1"/>
  </cols>
  <sheetData>
    <row r="1" spans="1:6" ht="20.25" x14ac:dyDescent="0.3">
      <c r="A1" s="35" t="s">
        <v>197</v>
      </c>
      <c r="B1" s="35"/>
      <c r="C1" s="35"/>
      <c r="D1" s="35"/>
      <c r="E1" s="35"/>
      <c r="F1" s="35"/>
    </row>
    <row r="2" spans="1:6" x14ac:dyDescent="0.3">
      <c r="F2" t="s">
        <v>204</v>
      </c>
    </row>
    <row r="3" spans="1:6" x14ac:dyDescent="0.3">
      <c r="A3" s="26" t="s">
        <v>190</v>
      </c>
      <c r="B3" s="27" t="s">
        <v>191</v>
      </c>
      <c r="C3" s="27" t="s">
        <v>192</v>
      </c>
      <c r="D3" s="27" t="s">
        <v>193</v>
      </c>
      <c r="E3" s="27" t="s">
        <v>194</v>
      </c>
      <c r="F3" s="27" t="s">
        <v>195</v>
      </c>
    </row>
    <row r="4" spans="1:6" x14ac:dyDescent="0.3">
      <c r="A4" s="3" t="s">
        <v>196</v>
      </c>
      <c r="B4" s="3">
        <v>21.8</v>
      </c>
      <c r="C4" s="3">
        <v>22.9</v>
      </c>
      <c r="D4" s="3">
        <v>23.2</v>
      </c>
      <c r="E4" s="3">
        <v>23.8</v>
      </c>
      <c r="F4" s="10">
        <f>AVERAGE(B4:E4)</f>
        <v>22.925000000000001</v>
      </c>
    </row>
    <row r="5" spans="1:6" x14ac:dyDescent="0.3">
      <c r="A5" s="3" t="s">
        <v>198</v>
      </c>
      <c r="B5" s="3">
        <v>12.4</v>
      </c>
      <c r="C5" s="3">
        <v>11.9</v>
      </c>
      <c r="D5" s="3">
        <v>12.8</v>
      </c>
      <c r="E5" s="3">
        <v>13.2</v>
      </c>
      <c r="F5" s="10">
        <f t="shared" ref="F5:F10" si="0">AVERAGE(B5:E5)</f>
        <v>12.574999999999999</v>
      </c>
    </row>
    <row r="6" spans="1:6" x14ac:dyDescent="0.3">
      <c r="A6" s="3" t="s">
        <v>199</v>
      </c>
      <c r="B6" s="3">
        <v>8.9</v>
      </c>
      <c r="C6" s="3">
        <v>9.6999999999999993</v>
      </c>
      <c r="D6" s="3">
        <v>10.3</v>
      </c>
      <c r="E6" s="3">
        <v>10.1</v>
      </c>
      <c r="F6" s="10">
        <f t="shared" si="0"/>
        <v>9.75</v>
      </c>
    </row>
    <row r="7" spans="1:6" x14ac:dyDescent="0.3">
      <c r="A7" s="3" t="s">
        <v>201</v>
      </c>
      <c r="B7" s="3">
        <v>6.8</v>
      </c>
      <c r="C7" s="3">
        <v>6.1</v>
      </c>
      <c r="D7" s="3">
        <v>5.9</v>
      </c>
      <c r="E7" s="3">
        <v>6.4</v>
      </c>
      <c r="F7" s="10">
        <f t="shared" si="0"/>
        <v>6.2999999999999989</v>
      </c>
    </row>
    <row r="8" spans="1:6" x14ac:dyDescent="0.3">
      <c r="A8" s="3" t="s">
        <v>202</v>
      </c>
      <c r="B8" s="3">
        <v>13.5</v>
      </c>
      <c r="C8" s="3">
        <v>14.2</v>
      </c>
      <c r="D8" s="3">
        <v>13.8</v>
      </c>
      <c r="E8" s="3">
        <v>13.2</v>
      </c>
      <c r="F8" s="10">
        <f t="shared" si="0"/>
        <v>13.675000000000001</v>
      </c>
    </row>
    <row r="9" spans="1:6" x14ac:dyDescent="0.3">
      <c r="A9" s="3" t="s">
        <v>203</v>
      </c>
      <c r="B9" s="3">
        <v>20.100000000000001</v>
      </c>
      <c r="C9" s="3">
        <v>20.8</v>
      </c>
      <c r="D9" s="3">
        <v>22.1</v>
      </c>
      <c r="E9" s="3">
        <v>21.3</v>
      </c>
      <c r="F9" s="10">
        <f t="shared" si="0"/>
        <v>21.075000000000003</v>
      </c>
    </row>
    <row r="10" spans="1:6" x14ac:dyDescent="0.3">
      <c r="A10" s="3" t="s">
        <v>200</v>
      </c>
      <c r="B10" s="3">
        <v>16.5</v>
      </c>
      <c r="C10" s="3">
        <v>16.100000000000001</v>
      </c>
      <c r="D10" s="3">
        <v>15.7</v>
      </c>
      <c r="E10" s="3">
        <v>16.3</v>
      </c>
      <c r="F10" s="10">
        <f t="shared" si="0"/>
        <v>16.149999999999999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평균">
                <anchor moveWithCells="1" sizeWithCells="1">
                  <from>
                    <xdr:col>1</xdr:col>
                    <xdr:colOff>0</xdr:colOff>
                    <xdr:row>11</xdr:row>
                    <xdr:rowOff>0</xdr:rowOff>
                  </from>
                  <to>
                    <xdr:col>3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E1"/>
    </sheetView>
  </sheetViews>
  <sheetFormatPr defaultRowHeight="16.5" x14ac:dyDescent="0.3"/>
  <cols>
    <col min="1" max="1" width="11" bestFit="1" customWidth="1"/>
    <col min="4" max="4" width="10.875" bestFit="1" customWidth="1"/>
  </cols>
  <sheetData>
    <row r="1" spans="1:5" ht="20.25" x14ac:dyDescent="0.3">
      <c r="A1" s="35" t="s">
        <v>205</v>
      </c>
      <c r="B1" s="35"/>
      <c r="C1" s="35"/>
      <c r="D1" s="35"/>
      <c r="E1" s="35"/>
    </row>
    <row r="3" spans="1:5" x14ac:dyDescent="0.3">
      <c r="A3" s="3" t="s">
        <v>206</v>
      </c>
      <c r="B3" s="3" t="s">
        <v>207</v>
      </c>
      <c r="C3" s="3" t="s">
        <v>208</v>
      </c>
      <c r="D3" s="3" t="s">
        <v>209</v>
      </c>
      <c r="E3" s="3" t="s">
        <v>210</v>
      </c>
    </row>
    <row r="4" spans="1:5" x14ac:dyDescent="0.3">
      <c r="A4" s="3" t="s">
        <v>211</v>
      </c>
      <c r="B4" s="4">
        <v>1000</v>
      </c>
      <c r="C4" s="4">
        <v>1102</v>
      </c>
      <c r="D4" s="4">
        <v>1150000</v>
      </c>
      <c r="E4" s="11">
        <f>C4/B4</f>
        <v>1.1020000000000001</v>
      </c>
    </row>
    <row r="5" spans="1:5" x14ac:dyDescent="0.3">
      <c r="A5" s="3" t="s">
        <v>212</v>
      </c>
      <c r="B5" s="4">
        <v>1350</v>
      </c>
      <c r="C5" s="4">
        <v>1267</v>
      </c>
      <c r="D5" s="4">
        <v>1320000</v>
      </c>
      <c r="E5" s="11">
        <f t="shared" ref="E5:E8" si="0">C5/B5</f>
        <v>0.93851851851851853</v>
      </c>
    </row>
    <row r="6" spans="1:5" x14ac:dyDescent="0.3">
      <c r="A6" s="3" t="s">
        <v>213</v>
      </c>
      <c r="B6" s="4">
        <v>1200</v>
      </c>
      <c r="C6" s="4">
        <v>1384</v>
      </c>
      <c r="D6" s="4">
        <v>640000</v>
      </c>
      <c r="E6" s="11">
        <f t="shared" si="0"/>
        <v>1.1533333333333333</v>
      </c>
    </row>
    <row r="7" spans="1:5" x14ac:dyDescent="0.3">
      <c r="A7" s="3" t="s">
        <v>214</v>
      </c>
      <c r="B7" s="4">
        <v>900</v>
      </c>
      <c r="C7" s="4">
        <v>932</v>
      </c>
      <c r="D7" s="4">
        <v>920000</v>
      </c>
      <c r="E7" s="11">
        <f t="shared" si="0"/>
        <v>1.0355555555555556</v>
      </c>
    </row>
    <row r="8" spans="1:5" x14ac:dyDescent="0.3">
      <c r="A8" s="3" t="s">
        <v>215</v>
      </c>
      <c r="B8" s="4">
        <v>1150</v>
      </c>
      <c r="C8" s="4">
        <v>1036</v>
      </c>
      <c r="D8" s="4">
        <v>680000</v>
      </c>
      <c r="E8" s="11">
        <f t="shared" si="0"/>
        <v>0.90086956521739125</v>
      </c>
    </row>
  </sheetData>
  <mergeCells count="1">
    <mergeCell ref="A1:E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2020-12-08T12:51:59Z</dcterms:created>
  <dcterms:modified xsi:type="dcterms:W3CDTF">2021-01-25T12:38:19Z</dcterms:modified>
</cp:coreProperties>
</file>