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현재_통합_문서" defaultThemeVersion="124226"/>
  <bookViews>
    <workbookView xWindow="360" yWindow="150" windowWidth="23715" windowHeight="11985"/>
  </bookViews>
  <sheets>
    <sheet name="기본작업-1" sheetId="4" r:id="rId1"/>
    <sheet name="기본작업-2" sheetId="2" r:id="rId2"/>
    <sheet name="기본작업-3" sheetId="3" r:id="rId3"/>
    <sheet name="계산작업" sheetId="1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45621"/>
</workbook>
</file>

<file path=xl/calcChain.xml><?xml version="1.0" encoding="utf-8"?>
<calcChain xmlns="http://schemas.openxmlformats.org/spreadsheetml/2006/main">
  <c r="G5" i="7" l="1"/>
  <c r="G6" i="7"/>
  <c r="G7" i="7"/>
  <c r="G8" i="7"/>
  <c r="G9" i="7"/>
  <c r="G10" i="7"/>
  <c r="G11" i="7"/>
  <c r="G4" i="7"/>
  <c r="F12" i="6" l="1"/>
  <c r="F11" i="6"/>
  <c r="F10" i="6"/>
  <c r="F9" i="6"/>
  <c r="F8" i="6"/>
  <c r="F7" i="6"/>
  <c r="F6" i="6"/>
  <c r="F5" i="6"/>
  <c r="F4" i="6"/>
  <c r="F20" i="5" l="1"/>
  <c r="E20" i="5"/>
  <c r="D20" i="5"/>
  <c r="C20" i="5"/>
  <c r="F18" i="5"/>
  <c r="E18" i="5"/>
  <c r="D18" i="5"/>
  <c r="C18" i="5"/>
  <c r="F10" i="5"/>
  <c r="E10" i="5"/>
  <c r="D10" i="5"/>
  <c r="C10" i="5"/>
  <c r="F21" i="5"/>
  <c r="E21" i="5"/>
  <c r="D21" i="5"/>
  <c r="C21" i="5"/>
  <c r="F19" i="5"/>
  <c r="E19" i="5"/>
  <c r="D19" i="5"/>
  <c r="C19" i="5"/>
  <c r="F11" i="5"/>
  <c r="E11" i="5"/>
  <c r="D11" i="5"/>
  <c r="C11" i="5"/>
  <c r="E5" i="8" l="1"/>
  <c r="E6" i="8"/>
  <c r="E7" i="8"/>
  <c r="E8" i="8"/>
  <c r="E9" i="8"/>
  <c r="E4" i="8"/>
  <c r="G5" i="2" l="1"/>
  <c r="G6" i="2"/>
  <c r="G7" i="2"/>
  <c r="G8" i="2"/>
  <c r="G9" i="2"/>
  <c r="G10" i="2"/>
  <c r="G11" i="2"/>
  <c r="G12" i="2"/>
  <c r="G13" i="2"/>
  <c r="G14" i="2"/>
  <c r="G15" i="2"/>
  <c r="G4" i="2"/>
  <c r="F4" i="2"/>
  <c r="F5" i="2"/>
  <c r="F6" i="2"/>
  <c r="F7" i="2"/>
  <c r="F8" i="2"/>
  <c r="F9" i="2"/>
  <c r="F10" i="2"/>
  <c r="F11" i="2"/>
  <c r="F12" i="2"/>
  <c r="F13" i="2"/>
  <c r="F14" i="2"/>
  <c r="F15" i="2"/>
  <c r="D33" i="1" l="1"/>
  <c r="D36" i="1"/>
  <c r="E30" i="1"/>
  <c r="E31" i="1"/>
  <c r="E32" i="1"/>
  <c r="E33" i="1"/>
  <c r="E34" i="1"/>
  <c r="E35" i="1"/>
  <c r="E36" i="1"/>
  <c r="E29" i="1"/>
  <c r="D30" i="1"/>
  <c r="D31" i="1"/>
  <c r="D32" i="1"/>
  <c r="D34" i="1"/>
  <c r="D35" i="1"/>
  <c r="D29" i="1"/>
  <c r="J17" i="1"/>
  <c r="J18" i="1"/>
  <c r="J19" i="1"/>
  <c r="J20" i="1"/>
  <c r="J21" i="1"/>
  <c r="J22" i="1"/>
  <c r="J23" i="1"/>
  <c r="J24" i="1"/>
  <c r="J25" i="1"/>
  <c r="J16" i="1"/>
  <c r="D17" i="1"/>
  <c r="D18" i="1"/>
  <c r="D19" i="1"/>
  <c r="D20" i="1"/>
  <c r="D21" i="1"/>
  <c r="D22" i="1"/>
  <c r="D23" i="1"/>
  <c r="D24" i="1"/>
  <c r="D25" i="1"/>
  <c r="D16" i="1"/>
  <c r="I12" i="1" l="1"/>
  <c r="D12" i="1"/>
</calcChain>
</file>

<file path=xl/comments1.xml><?xml version="1.0" encoding="utf-8"?>
<comments xmlns="http://schemas.openxmlformats.org/spreadsheetml/2006/main">
  <authors>
    <author>김종일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2019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12</t>
        </r>
        <r>
          <rPr>
            <b/>
            <sz val="9"/>
            <color indexed="81"/>
            <rFont val="돋움"/>
            <family val="3"/>
            <charset val="129"/>
          </rPr>
          <t>월분</t>
        </r>
      </text>
    </comment>
  </commentList>
</comments>
</file>

<file path=xl/sharedStrings.xml><?xml version="1.0" encoding="utf-8"?>
<sst xmlns="http://schemas.openxmlformats.org/spreadsheetml/2006/main" count="401" uniqueCount="296">
  <si>
    <t>[표1]</t>
    <phoneticPr fontId="1" type="noConversion"/>
  </si>
  <si>
    <t>사원명</t>
    <phoneticPr fontId="1" type="noConversion"/>
  </si>
  <si>
    <t>부서명</t>
    <phoneticPr fontId="1" type="noConversion"/>
  </si>
  <si>
    <t>직위</t>
    <phoneticPr fontId="1" type="noConversion"/>
  </si>
  <si>
    <t>급여지급현황</t>
    <phoneticPr fontId="1" type="noConversion"/>
  </si>
  <si>
    <t>총무부</t>
    <phoneticPr fontId="1" type="noConversion"/>
  </si>
  <si>
    <t>영업부</t>
    <phoneticPr fontId="1" type="noConversion"/>
  </si>
  <si>
    <t>마케팅부</t>
    <phoneticPr fontId="1" type="noConversion"/>
  </si>
  <si>
    <t>차장</t>
    <phoneticPr fontId="1" type="noConversion"/>
  </si>
  <si>
    <t>과장</t>
    <phoneticPr fontId="1" type="noConversion"/>
  </si>
  <si>
    <t>대리</t>
    <phoneticPr fontId="1" type="noConversion"/>
  </si>
  <si>
    <t>부장</t>
    <phoneticPr fontId="1" type="noConversion"/>
  </si>
  <si>
    <t>사원</t>
    <phoneticPr fontId="1" type="noConversion"/>
  </si>
  <si>
    <t>정오윤</t>
  </si>
  <si>
    <t>강성혁</t>
  </si>
  <si>
    <t>박오윤</t>
  </si>
  <si>
    <t>권태은</t>
  </si>
  <si>
    <t>허하원</t>
  </si>
  <si>
    <t>남성연</t>
  </si>
  <si>
    <t>정승예</t>
  </si>
  <si>
    <t>임여슬</t>
  </si>
  <si>
    <t>우선아</t>
  </si>
  <si>
    <t>승진시험결과</t>
    <phoneticPr fontId="1" type="noConversion"/>
  </si>
  <si>
    <t>사원번호</t>
    <phoneticPr fontId="1" type="noConversion"/>
  </si>
  <si>
    <t>결과</t>
    <phoneticPr fontId="1" type="noConversion"/>
  </si>
  <si>
    <t>성별</t>
    <phoneticPr fontId="1" type="noConversion"/>
  </si>
  <si>
    <t>승진</t>
    <phoneticPr fontId="1" type="noConversion"/>
  </si>
  <si>
    <t>남</t>
    <phoneticPr fontId="1" type="noConversion"/>
  </si>
  <si>
    <t>여</t>
    <phoneticPr fontId="1" type="noConversion"/>
  </si>
  <si>
    <t>C2021</t>
    <phoneticPr fontId="1" type="noConversion"/>
  </si>
  <si>
    <t>C2022</t>
  </si>
  <si>
    <t>C2023</t>
  </si>
  <si>
    <t>C2024</t>
  </si>
  <si>
    <t>C2025</t>
  </si>
  <si>
    <t>C2026</t>
  </si>
  <si>
    <t>C2027</t>
  </si>
  <si>
    <t>C2028</t>
  </si>
  <si>
    <t>C2029</t>
  </si>
  <si>
    <t>지급액</t>
    <phoneticPr fontId="1" type="noConversion"/>
  </si>
  <si>
    <t>총무부 지급액 합계</t>
    <phoneticPr fontId="1" type="noConversion"/>
  </si>
  <si>
    <t>[표3]</t>
    <phoneticPr fontId="1" type="noConversion"/>
  </si>
  <si>
    <t>상품판매현황</t>
    <phoneticPr fontId="1" type="noConversion"/>
  </si>
  <si>
    <t>상품코드</t>
    <phoneticPr fontId="1" type="noConversion"/>
  </si>
  <si>
    <t>판매량</t>
    <phoneticPr fontId="1" type="noConversion"/>
  </si>
  <si>
    <t>P-0212</t>
    <phoneticPr fontId="1" type="noConversion"/>
  </si>
  <si>
    <t>P-4568</t>
    <phoneticPr fontId="1" type="noConversion"/>
  </si>
  <si>
    <t>P-1947</t>
    <phoneticPr fontId="1" type="noConversion"/>
  </si>
  <si>
    <t>P-9831</t>
    <phoneticPr fontId="1" type="noConversion"/>
  </si>
  <si>
    <t>P-3784</t>
    <phoneticPr fontId="1" type="noConversion"/>
  </si>
  <si>
    <t>P-4851</t>
    <phoneticPr fontId="1" type="noConversion"/>
  </si>
  <si>
    <t>P-4183</t>
    <phoneticPr fontId="1" type="noConversion"/>
  </si>
  <si>
    <t>P-3276</t>
    <phoneticPr fontId="1" type="noConversion"/>
  </si>
  <si>
    <t>P-5675</t>
    <phoneticPr fontId="1" type="noConversion"/>
  </si>
  <si>
    <t>프로축구 순위</t>
    <phoneticPr fontId="1" type="noConversion"/>
  </si>
  <si>
    <t>순위</t>
    <phoneticPr fontId="1" type="noConversion"/>
  </si>
  <si>
    <t>팀명</t>
    <phoneticPr fontId="1" type="noConversion"/>
  </si>
  <si>
    <t>결과</t>
    <phoneticPr fontId="1" type="noConversion"/>
  </si>
  <si>
    <t>taggart</t>
    <phoneticPr fontId="1" type="noConversion"/>
  </si>
  <si>
    <t>junior</t>
    <phoneticPr fontId="1" type="noConversion"/>
  </si>
  <si>
    <t>cesinha</t>
    <phoneticPr fontId="1" type="noConversion"/>
  </si>
  <si>
    <t>mugosa</t>
    <phoneticPr fontId="1" type="noConversion"/>
  </si>
  <si>
    <t>djeric</t>
    <phoneticPr fontId="1" type="noConversion"/>
  </si>
  <si>
    <t>edgar</t>
    <phoneticPr fontId="1" type="noConversion"/>
  </si>
  <si>
    <t>lopes</t>
    <phoneticPr fontId="1" type="noConversion"/>
  </si>
  <si>
    <t>pesic</t>
    <phoneticPr fontId="1" type="noConversion"/>
  </si>
  <si>
    <t>david</t>
    <phoneticPr fontId="1" type="noConversion"/>
  </si>
  <si>
    <t>jeonbuk</t>
  </si>
  <si>
    <t>suwon</t>
    <phoneticPr fontId="1" type="noConversion"/>
  </si>
  <si>
    <t>ulsan</t>
    <phoneticPr fontId="1" type="noConversion"/>
  </si>
  <si>
    <t>daegu</t>
    <phoneticPr fontId="1" type="noConversion"/>
  </si>
  <si>
    <t>pohang</t>
    <phoneticPr fontId="1" type="noConversion"/>
  </si>
  <si>
    <t>incheon</t>
    <phoneticPr fontId="1" type="noConversion"/>
  </si>
  <si>
    <t>sangju</t>
    <phoneticPr fontId="1" type="noConversion"/>
  </si>
  <si>
    <t>jeju</t>
    <phoneticPr fontId="1" type="noConversion"/>
  </si>
  <si>
    <t>seoul</t>
    <phoneticPr fontId="1" type="noConversion"/>
  </si>
  <si>
    <t>비고</t>
    <phoneticPr fontId="1" type="noConversion"/>
  </si>
  <si>
    <t>alli</t>
    <phoneticPr fontId="1" type="noConversion"/>
  </si>
  <si>
    <t>gangwon</t>
    <phoneticPr fontId="1" type="noConversion"/>
  </si>
  <si>
    <t>P-2948</t>
    <phoneticPr fontId="1" type="noConversion"/>
  </si>
  <si>
    <t>판매가</t>
    <phoneticPr fontId="1" type="noConversion"/>
  </si>
  <si>
    <t>승</t>
    <phoneticPr fontId="1" type="noConversion"/>
  </si>
  <si>
    <t>[표2]</t>
    <phoneticPr fontId="1" type="noConversion"/>
  </si>
  <si>
    <t>[표4]</t>
    <phoneticPr fontId="1" type="noConversion"/>
  </si>
  <si>
    <t>감독명</t>
    <phoneticPr fontId="1" type="noConversion"/>
  </si>
  <si>
    <t>[표5]</t>
    <phoneticPr fontId="1" type="noConversion"/>
  </si>
  <si>
    <t>2학기 성적표</t>
    <phoneticPr fontId="1" type="noConversion"/>
  </si>
  <si>
    <t>학생명</t>
    <phoneticPr fontId="1" type="noConversion"/>
  </si>
  <si>
    <t>중간</t>
    <phoneticPr fontId="1" type="noConversion"/>
  </si>
  <si>
    <t>기말</t>
    <phoneticPr fontId="1" type="noConversion"/>
  </si>
  <si>
    <t>총점</t>
    <phoneticPr fontId="1" type="noConversion"/>
  </si>
  <si>
    <t>이진영</t>
    <phoneticPr fontId="1" type="noConversion"/>
  </si>
  <si>
    <t>윤상미</t>
    <phoneticPr fontId="1" type="noConversion"/>
  </si>
  <si>
    <t>송병선</t>
    <phoneticPr fontId="1" type="noConversion"/>
  </si>
  <si>
    <t>박대익</t>
    <phoneticPr fontId="1" type="noConversion"/>
  </si>
  <si>
    <t>노소영</t>
    <phoneticPr fontId="1" type="noConversion"/>
  </si>
  <si>
    <t>최태식</t>
    <phoneticPr fontId="1" type="noConversion"/>
  </si>
  <si>
    <t>배현진</t>
    <phoneticPr fontId="1" type="noConversion"/>
  </si>
  <si>
    <t>고영준</t>
    <phoneticPr fontId="1" type="noConversion"/>
  </si>
  <si>
    <t>평균</t>
    <phoneticPr fontId="1" type="noConversion"/>
  </si>
  <si>
    <t>평가</t>
    <phoneticPr fontId="1" type="noConversion"/>
  </si>
  <si>
    <t>우수</t>
    <phoneticPr fontId="1" type="noConversion"/>
  </si>
  <si>
    <t>최우수</t>
    <phoneticPr fontId="1" type="noConversion"/>
  </si>
  <si>
    <t>보통</t>
    <phoneticPr fontId="1" type="noConversion"/>
  </si>
  <si>
    <t>노력</t>
    <phoneticPr fontId="1" type="noConversion"/>
  </si>
  <si>
    <t>&lt;성적평가표&gt;</t>
    <phoneticPr fontId="1" type="noConversion"/>
  </si>
  <si>
    <t>해외출장 근무자현황</t>
    <phoneticPr fontId="6" type="noConversion"/>
  </si>
  <si>
    <t>사원코드</t>
    <phoneticPr fontId="6" type="noConversion"/>
  </si>
  <si>
    <t>사원명</t>
    <phoneticPr fontId="6" type="noConversion"/>
  </si>
  <si>
    <t>부서명</t>
    <phoneticPr fontId="6" type="noConversion"/>
  </si>
  <si>
    <t>직급</t>
    <phoneticPr fontId="6" type="noConversion"/>
  </si>
  <si>
    <t>출국일자</t>
    <phoneticPr fontId="6" type="noConversion"/>
  </si>
  <si>
    <t>출장기간</t>
    <phoneticPr fontId="6" type="noConversion"/>
  </si>
  <si>
    <r>
      <t>b</t>
    </r>
    <r>
      <rPr>
        <sz val="11"/>
        <color theme="1"/>
        <rFont val="맑은 고딕"/>
        <family val="2"/>
        <charset val="129"/>
        <scheme val="minor"/>
      </rPr>
      <t>p</t>
    </r>
    <r>
      <rPr>
        <sz val="11"/>
        <color theme="1"/>
        <rFont val="맑은 고딕"/>
        <family val="2"/>
        <charset val="129"/>
        <scheme val="minor"/>
      </rPr>
      <t>1024</t>
    </r>
    <phoneticPr fontId="6" type="noConversion"/>
  </si>
  <si>
    <t>김주예</t>
  </si>
  <si>
    <t>영업부</t>
    <phoneticPr fontId="6" type="noConversion"/>
  </si>
  <si>
    <t>대리</t>
    <phoneticPr fontId="6" type="noConversion"/>
  </si>
  <si>
    <t>3월3일</t>
    <phoneticPr fontId="6" type="noConversion"/>
  </si>
  <si>
    <t>5박6일</t>
    <phoneticPr fontId="6" type="noConversion"/>
  </si>
  <si>
    <r>
      <t>p</t>
    </r>
    <r>
      <rPr>
        <sz val="11"/>
        <color theme="1"/>
        <rFont val="맑은 고딕"/>
        <family val="2"/>
        <charset val="129"/>
        <scheme val="minor"/>
      </rPr>
      <t>t</t>
    </r>
    <r>
      <rPr>
        <sz val="11"/>
        <color theme="1"/>
        <rFont val="맑은 고딕"/>
        <family val="2"/>
        <charset val="129"/>
        <scheme val="minor"/>
      </rPr>
      <t>2042</t>
    </r>
    <phoneticPr fontId="6" type="noConversion"/>
  </si>
  <si>
    <t>고서환</t>
  </si>
  <si>
    <t>홍보부</t>
    <phoneticPr fontId="6" type="noConversion"/>
  </si>
  <si>
    <t>3박4일</t>
    <phoneticPr fontId="6" type="noConversion"/>
  </si>
  <si>
    <r>
      <t>f</t>
    </r>
    <r>
      <rPr>
        <sz val="11"/>
        <color theme="1"/>
        <rFont val="맑은 고딕"/>
        <family val="2"/>
        <charset val="129"/>
        <scheme val="minor"/>
      </rPr>
      <t>m</t>
    </r>
    <r>
      <rPr>
        <sz val="11"/>
        <color theme="1"/>
        <rFont val="맑은 고딕"/>
        <family val="2"/>
        <charset val="129"/>
        <scheme val="minor"/>
      </rPr>
      <t>3097</t>
    </r>
    <phoneticPr fontId="6" type="noConversion"/>
  </si>
  <si>
    <t>조영혜</t>
  </si>
  <si>
    <t>설비부</t>
    <phoneticPr fontId="6" type="noConversion"/>
  </si>
  <si>
    <t>3월12일</t>
    <phoneticPr fontId="6" type="noConversion"/>
  </si>
  <si>
    <t>9박10일</t>
    <phoneticPr fontId="6" type="noConversion"/>
  </si>
  <si>
    <r>
      <t>b</t>
    </r>
    <r>
      <rPr>
        <sz val="11"/>
        <color theme="1"/>
        <rFont val="맑은 고딕"/>
        <family val="2"/>
        <charset val="129"/>
        <scheme val="minor"/>
      </rPr>
      <t>p</t>
    </r>
    <r>
      <rPr>
        <sz val="11"/>
        <color theme="1"/>
        <rFont val="맑은 고딕"/>
        <family val="2"/>
        <charset val="129"/>
        <scheme val="minor"/>
      </rPr>
      <t>1053</t>
    </r>
    <phoneticPr fontId="6" type="noConversion"/>
  </si>
  <si>
    <t>양준희</t>
  </si>
  <si>
    <t>과장</t>
    <phoneticPr fontId="6" type="noConversion"/>
  </si>
  <si>
    <t>7박8일</t>
    <phoneticPr fontId="6" type="noConversion"/>
  </si>
  <si>
    <r>
      <t>f</t>
    </r>
    <r>
      <rPr>
        <sz val="11"/>
        <color theme="1"/>
        <rFont val="맑은 고딕"/>
        <family val="2"/>
        <charset val="129"/>
        <scheme val="minor"/>
      </rPr>
      <t>m</t>
    </r>
    <r>
      <rPr>
        <sz val="11"/>
        <color theme="1"/>
        <rFont val="맑은 고딕"/>
        <family val="2"/>
        <charset val="129"/>
        <scheme val="minor"/>
      </rPr>
      <t>3072</t>
    </r>
    <phoneticPr fontId="6" type="noConversion"/>
  </si>
  <si>
    <t>노준호</t>
  </si>
  <si>
    <r>
      <t>p</t>
    </r>
    <r>
      <rPr>
        <sz val="11"/>
        <color theme="1"/>
        <rFont val="맑은 고딕"/>
        <family val="2"/>
        <charset val="129"/>
        <scheme val="minor"/>
      </rPr>
      <t>t</t>
    </r>
    <r>
      <rPr>
        <sz val="11"/>
        <color theme="1"/>
        <rFont val="맑은 고딕"/>
        <family val="2"/>
        <charset val="129"/>
        <scheme val="minor"/>
      </rPr>
      <t>2067</t>
    </r>
    <phoneticPr fontId="6" type="noConversion"/>
  </si>
  <si>
    <t>서승완</t>
  </si>
  <si>
    <t>3월18일</t>
    <phoneticPr fontId="6" type="noConversion"/>
  </si>
  <si>
    <r>
      <t>f</t>
    </r>
    <r>
      <rPr>
        <sz val="11"/>
        <color theme="1"/>
        <rFont val="맑은 고딕"/>
        <family val="2"/>
        <charset val="129"/>
        <scheme val="minor"/>
      </rPr>
      <t>m</t>
    </r>
    <r>
      <rPr>
        <sz val="11"/>
        <color theme="1"/>
        <rFont val="맑은 고딕"/>
        <family val="2"/>
        <charset val="129"/>
        <scheme val="minor"/>
      </rPr>
      <t>3028</t>
    </r>
    <phoneticPr fontId="6" type="noConversion"/>
  </si>
  <si>
    <t>우정아</t>
  </si>
  <si>
    <r>
      <t>b</t>
    </r>
    <r>
      <rPr>
        <sz val="11"/>
        <color theme="1"/>
        <rFont val="맑은 고딕"/>
        <family val="2"/>
        <charset val="129"/>
        <scheme val="minor"/>
      </rPr>
      <t>p</t>
    </r>
    <r>
      <rPr>
        <sz val="11"/>
        <color theme="1"/>
        <rFont val="맑은 고딕"/>
        <family val="2"/>
        <charset val="129"/>
        <scheme val="minor"/>
      </rPr>
      <t>1064</t>
    </r>
    <phoneticPr fontId="6" type="noConversion"/>
  </si>
  <si>
    <t>홍승엽</t>
  </si>
  <si>
    <t>3월22일</t>
    <phoneticPr fontId="6" type="noConversion"/>
  </si>
  <si>
    <r>
      <t>p</t>
    </r>
    <r>
      <rPr>
        <sz val="11"/>
        <color theme="1"/>
        <rFont val="맑은 고딕"/>
        <family val="2"/>
        <charset val="129"/>
        <scheme val="minor"/>
      </rPr>
      <t>t</t>
    </r>
    <r>
      <rPr>
        <sz val="11"/>
        <color theme="1"/>
        <rFont val="맑은 고딕"/>
        <family val="2"/>
        <charset val="129"/>
        <scheme val="minor"/>
      </rPr>
      <t>2018</t>
    </r>
    <phoneticPr fontId="6" type="noConversion"/>
  </si>
  <si>
    <t>안인영</t>
  </si>
  <si>
    <t>성명</t>
  </si>
  <si>
    <t>성별</t>
  </si>
  <si>
    <t>서류</t>
  </si>
  <si>
    <t>면접</t>
  </si>
  <si>
    <t>자격증</t>
  </si>
  <si>
    <t>총점</t>
  </si>
  <si>
    <t>남</t>
  </si>
  <si>
    <t>합격</t>
  </si>
  <si>
    <t>여</t>
  </si>
  <si>
    <t>불합격</t>
  </si>
  <si>
    <t>예비</t>
  </si>
  <si>
    <t>상공주식회사 신입사원 채용현황</t>
    <phoneticPr fontId="1" type="noConversion"/>
  </si>
  <si>
    <t>사원명</t>
  </si>
  <si>
    <t>직급</t>
  </si>
  <si>
    <t>부서명</t>
  </si>
  <si>
    <t>기본급</t>
  </si>
  <si>
    <t>상여금</t>
  </si>
  <si>
    <t>부장</t>
  </si>
  <si>
    <t>경리부</t>
  </si>
  <si>
    <t>사원</t>
  </si>
  <si>
    <t>과장</t>
  </si>
  <si>
    <t>대리</t>
  </si>
  <si>
    <t>기획부</t>
  </si>
  <si>
    <t>생산부</t>
  </si>
  <si>
    <t>실지급액</t>
    <phoneticPr fontId="1" type="noConversion"/>
  </si>
  <si>
    <t>사원별 급여 지급 현황</t>
    <phoneticPr fontId="1" type="noConversion"/>
  </si>
  <si>
    <t>김선길</t>
    <phoneticPr fontId="1" type="noConversion"/>
  </si>
  <si>
    <t>김원중</t>
    <phoneticPr fontId="1" type="noConversion"/>
  </si>
  <si>
    <t>강현진</t>
    <phoneticPr fontId="1" type="noConversion"/>
  </si>
  <si>
    <t>강성훈</t>
    <phoneticPr fontId="1" type="noConversion"/>
  </si>
  <si>
    <t>장동성</t>
    <phoneticPr fontId="1" type="noConversion"/>
  </si>
  <si>
    <t>김강현</t>
    <phoneticPr fontId="1" type="noConversion"/>
  </si>
  <si>
    <t>윤정희</t>
    <phoneticPr fontId="1" type="noConversion"/>
  </si>
  <si>
    <t>이세영</t>
    <phoneticPr fontId="1" type="noConversion"/>
  </si>
  <si>
    <t>유희원</t>
    <phoneticPr fontId="1" type="noConversion"/>
  </si>
  <si>
    <t>박보영</t>
    <phoneticPr fontId="1" type="noConversion"/>
  </si>
  <si>
    <t>최미인</t>
    <phoneticPr fontId="1" type="noConversion"/>
  </si>
  <si>
    <t>한유라</t>
    <phoneticPr fontId="1" type="noConversion"/>
  </si>
  <si>
    <t>모델명</t>
  </si>
  <si>
    <t>렌탈기간(월)</t>
  </si>
  <si>
    <t>렌탈료</t>
  </si>
  <si>
    <t>구분</t>
  </si>
  <si>
    <t>등록비</t>
  </si>
  <si>
    <t>렌탈료할인</t>
  </si>
  <si>
    <t>정수기</t>
  </si>
  <si>
    <t>연수기</t>
  </si>
  <si>
    <t>정수기/연수기 렌탈 현황</t>
    <phoneticPr fontId="1" type="noConversion"/>
  </si>
  <si>
    <t>고객코드</t>
    <phoneticPr fontId="1" type="noConversion"/>
  </si>
  <si>
    <t>K-A-001</t>
    <phoneticPr fontId="1" type="noConversion"/>
  </si>
  <si>
    <t>K-A-002</t>
  </si>
  <si>
    <t>K-A-003</t>
  </si>
  <si>
    <t>K-A-004</t>
  </si>
  <si>
    <t>K-A-005</t>
  </si>
  <si>
    <t>K-A-006</t>
  </si>
  <si>
    <t>K-A-007</t>
  </si>
  <si>
    <t>K-A-008</t>
  </si>
  <si>
    <t>K-A-009</t>
  </si>
  <si>
    <t>K-A-010</t>
  </si>
  <si>
    <t>K-A-011</t>
  </si>
  <si>
    <t>K-A-012</t>
  </si>
  <si>
    <t>K-A-013</t>
  </si>
  <si>
    <t>K-A-014</t>
  </si>
  <si>
    <t>K-A-015</t>
  </si>
  <si>
    <t>MK-001G</t>
    <phoneticPr fontId="1" type="noConversion"/>
  </si>
  <si>
    <t>NF-062S</t>
    <phoneticPr fontId="1" type="noConversion"/>
  </si>
  <si>
    <t>YS-132A</t>
    <phoneticPr fontId="1" type="noConversion"/>
  </si>
  <si>
    <t>MK-057N</t>
    <phoneticPr fontId="1" type="noConversion"/>
  </si>
  <si>
    <t>NF-002P</t>
    <phoneticPr fontId="1" type="noConversion"/>
  </si>
  <si>
    <t>YS-007B</t>
    <phoneticPr fontId="1" type="noConversion"/>
  </si>
  <si>
    <t>최성완</t>
    <phoneticPr fontId="1" type="noConversion"/>
  </si>
  <si>
    <t>민유라</t>
    <phoneticPr fontId="1" type="noConversion"/>
  </si>
  <si>
    <t>최다감</t>
    <phoneticPr fontId="1" type="noConversion"/>
  </si>
  <si>
    <t>서기운</t>
    <phoneticPr fontId="1" type="noConversion"/>
  </si>
  <si>
    <t>이화정</t>
    <phoneticPr fontId="1" type="noConversion"/>
  </si>
  <si>
    <t>이부성</t>
    <phoneticPr fontId="1" type="noConversion"/>
  </si>
  <si>
    <t>윤정엽</t>
    <phoneticPr fontId="1" type="noConversion"/>
  </si>
  <si>
    <t>신지수</t>
    <phoneticPr fontId="1" type="noConversion"/>
  </si>
  <si>
    <t>강민성</t>
    <phoneticPr fontId="1" type="noConversion"/>
  </si>
  <si>
    <t>이주연</t>
    <phoneticPr fontId="1" type="noConversion"/>
  </si>
  <si>
    <t>한도연</t>
    <phoneticPr fontId="1" type="noConversion"/>
  </si>
  <si>
    <t>윤경식</t>
    <phoneticPr fontId="1" type="noConversion"/>
  </si>
  <si>
    <t>결과</t>
    <phoneticPr fontId="1" type="noConversion"/>
  </si>
  <si>
    <t>원산지</t>
  </si>
  <si>
    <t>판매량</t>
  </si>
  <si>
    <t>지역별 특산물 판매현황</t>
    <phoneticPr fontId="1" type="noConversion"/>
  </si>
  <si>
    <t>판매량</t>
    <phoneticPr fontId="1" type="noConversion"/>
  </si>
  <si>
    <t>성명</t>
    <phoneticPr fontId="1" type="noConversion"/>
  </si>
  <si>
    <t>영어</t>
    <phoneticPr fontId="1" type="noConversion"/>
  </si>
  <si>
    <t>수학</t>
    <phoneticPr fontId="1" type="noConversion"/>
  </si>
  <si>
    <t>국어</t>
    <phoneticPr fontId="1" type="noConversion"/>
  </si>
  <si>
    <t>과학</t>
    <phoneticPr fontId="1" type="noConversion"/>
  </si>
  <si>
    <t>사회</t>
    <phoneticPr fontId="1" type="noConversion"/>
  </si>
  <si>
    <t>모의고사 성적표</t>
    <phoneticPr fontId="1" type="noConversion"/>
  </si>
  <si>
    <t>김민준</t>
    <phoneticPr fontId="1" type="noConversion"/>
  </si>
  <si>
    <t>윤종원</t>
    <phoneticPr fontId="1" type="noConversion"/>
  </si>
  <si>
    <t>배미애</t>
    <phoneticPr fontId="1" type="noConversion"/>
  </si>
  <si>
    <t>김종숙</t>
    <phoneticPr fontId="1" type="noConversion"/>
  </si>
  <si>
    <t>손예림</t>
    <phoneticPr fontId="1" type="noConversion"/>
  </si>
  <si>
    <t>이종원</t>
    <phoneticPr fontId="1" type="noConversion"/>
  </si>
  <si>
    <t>최전선</t>
    <phoneticPr fontId="1" type="noConversion"/>
  </si>
  <si>
    <t>강준호</t>
    <phoneticPr fontId="1" type="noConversion"/>
  </si>
  <si>
    <t>제품관리현황</t>
    <phoneticPr fontId="1" type="noConversion"/>
  </si>
  <si>
    <t>제품코드</t>
    <phoneticPr fontId="1" type="noConversion"/>
  </si>
  <si>
    <t>전월재고량</t>
    <phoneticPr fontId="1" type="noConversion"/>
  </si>
  <si>
    <t>입고량</t>
    <phoneticPr fontId="1" type="noConversion"/>
  </si>
  <si>
    <t>재고량</t>
    <phoneticPr fontId="1" type="noConversion"/>
  </si>
  <si>
    <t>MR-001</t>
    <phoneticPr fontId="1" type="noConversion"/>
  </si>
  <si>
    <t>MR-002</t>
  </si>
  <si>
    <t>MR-003</t>
  </si>
  <si>
    <t>MR-004</t>
  </si>
  <si>
    <t>MR-005</t>
  </si>
  <si>
    <t>MR-006</t>
  </si>
  <si>
    <t>稅金</t>
    <phoneticPr fontId="1" type="noConversion"/>
  </si>
  <si>
    <t>여 최대값</t>
  </si>
  <si>
    <t>남 최대값</t>
  </si>
  <si>
    <t>전체 최대값</t>
  </si>
  <si>
    <t>여 최소값</t>
  </si>
  <si>
    <t>남 최소값</t>
  </si>
  <si>
    <t>전체 최소값</t>
  </si>
  <si>
    <t>구분</t>
    <phoneticPr fontId="1" type="noConversion"/>
  </si>
  <si>
    <t>상품명</t>
    <phoneticPr fontId="1" type="noConversion"/>
  </si>
  <si>
    <t>판매가격</t>
    <phoneticPr fontId="1" type="noConversion"/>
  </si>
  <si>
    <t>총판매액</t>
    <phoneticPr fontId="1" type="noConversion"/>
  </si>
  <si>
    <t>사과</t>
    <phoneticPr fontId="1" type="noConversion"/>
  </si>
  <si>
    <t>달콤사과</t>
    <phoneticPr fontId="1" type="noConversion"/>
  </si>
  <si>
    <t>충청북도</t>
    <phoneticPr fontId="1" type="noConversion"/>
  </si>
  <si>
    <t>황태</t>
    <phoneticPr fontId="1" type="noConversion"/>
  </si>
  <si>
    <t>잘말린황태</t>
    <phoneticPr fontId="1" type="noConversion"/>
  </si>
  <si>
    <t>강원도</t>
    <phoneticPr fontId="1" type="noConversion"/>
  </si>
  <si>
    <t>양배추</t>
    <phoneticPr fontId="1" type="noConversion"/>
  </si>
  <si>
    <t>튼튼양배추</t>
    <phoneticPr fontId="1" type="noConversion"/>
  </si>
  <si>
    <t>제주도</t>
    <phoneticPr fontId="1" type="noConversion"/>
  </si>
  <si>
    <t>돌산갓</t>
    <phoneticPr fontId="1" type="noConversion"/>
  </si>
  <si>
    <t>톡쏘는돌산갓</t>
    <phoneticPr fontId="1" type="noConversion"/>
  </si>
  <si>
    <t>전라남도</t>
    <phoneticPr fontId="1" type="noConversion"/>
  </si>
  <si>
    <t>연근</t>
    <phoneticPr fontId="1" type="noConversion"/>
  </si>
  <si>
    <t>황토연근</t>
    <phoneticPr fontId="1" type="noConversion"/>
  </si>
  <si>
    <t>경상북도</t>
    <phoneticPr fontId="1" type="noConversion"/>
  </si>
  <si>
    <t>미나리</t>
    <phoneticPr fontId="1" type="noConversion"/>
  </si>
  <si>
    <t>생생미나리</t>
    <phoneticPr fontId="1" type="noConversion"/>
  </si>
  <si>
    <t>경상남도</t>
    <phoneticPr fontId="1" type="noConversion"/>
  </si>
  <si>
    <t>토마토</t>
    <phoneticPr fontId="1" type="noConversion"/>
  </si>
  <si>
    <t>꿀맛토마토</t>
    <phoneticPr fontId="1" type="noConversion"/>
  </si>
  <si>
    <t>경기도</t>
    <phoneticPr fontId="1" type="noConversion"/>
  </si>
  <si>
    <t>딸기</t>
    <phoneticPr fontId="1" type="noConversion"/>
  </si>
  <si>
    <t>스윗딸기</t>
    <phoneticPr fontId="1" type="noConversion"/>
  </si>
  <si>
    <t>충청남도</t>
    <phoneticPr fontId="1" type="noConversion"/>
  </si>
  <si>
    <t>녹차</t>
    <phoneticPr fontId="1" type="noConversion"/>
  </si>
  <si>
    <t>하동녹차</t>
    <phoneticPr fontId="1" type="noConversion"/>
  </si>
  <si>
    <t>전라북도</t>
    <phoneticPr fontId="1" type="noConversion"/>
  </si>
  <si>
    <t>총점</t>
    <phoneticPr fontId="1" type="noConversion"/>
  </si>
  <si>
    <t>승진 여사원 총점 평균</t>
    <phoneticPr fontId="1" type="noConversion"/>
  </si>
  <si>
    <t>평균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</si>
</sst>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궁서체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5" fillId="0" borderId="0" xfId="4">
      <alignment vertical="center"/>
    </xf>
    <xf numFmtId="0" fontId="0" fillId="0" borderId="0" xfId="4" applyFo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176" fontId="0" fillId="0" borderId="9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3" borderId="1" xfId="5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6">
    <cellStyle name="강조색4" xfId="5" builtinId="41"/>
    <cellStyle name="쉼표 [0]" xfId="1" builtinId="6"/>
    <cellStyle name="쉼표 [0] 4" xfId="3"/>
    <cellStyle name="표준" xfId="0" builtinId="0"/>
    <cellStyle name="표준 2 2" xfId="4"/>
    <cellStyle name="표준 4" xfId="2"/>
  </cellStyles>
  <dxfs count="1">
    <dxf>
      <font>
        <color rgb="FFFFC00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u="none">
                <a:latin typeface="돋움체" panose="020B0609000101010101" pitchFamily="49" charset="-127"/>
                <a:ea typeface="돋움체" panose="020B0609000101010101" pitchFamily="49" charset="-127"/>
              </a:defRPr>
            </a:pPr>
            <a:r>
              <a:rPr lang="ko-KR" altLang="en-US" sz="1600" u="none">
                <a:latin typeface="돋움체" panose="020B0609000101010101" pitchFamily="49" charset="-127"/>
                <a:ea typeface="돋움체" panose="020B0609000101010101" pitchFamily="49" charset="-127"/>
              </a:rPr>
              <a:t>판매량</a:t>
            </a:r>
            <a:r>
              <a:rPr lang="en-US" altLang="ko-KR" sz="1600" u="none">
                <a:latin typeface="돋움체" panose="020B0609000101010101" pitchFamily="49" charset="-127"/>
                <a:ea typeface="돋움체" panose="020B0609000101010101" pitchFamily="49" charset="-127"/>
              </a:rPr>
              <a:t>/</a:t>
            </a:r>
            <a:r>
              <a:rPr lang="ko-KR" altLang="en-US" sz="1600" u="none">
                <a:latin typeface="돋움체" panose="020B0609000101010101" pitchFamily="49" charset="-127"/>
                <a:ea typeface="돋움체" panose="020B0609000101010101" pitchFamily="49" charset="-127"/>
              </a:rPr>
              <a:t>재고량 현황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차트작업!$D$3</c:f>
              <c:strCache>
                <c:ptCount val="1"/>
                <c:pt idx="0">
                  <c:v>판매량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MR-001</c:v>
                </c:pt>
                <c:pt idx="1">
                  <c:v>MR-002</c:v>
                </c:pt>
                <c:pt idx="2">
                  <c:v>MR-003</c:v>
                </c:pt>
                <c:pt idx="3">
                  <c:v>MR-004</c:v>
                </c:pt>
                <c:pt idx="4">
                  <c:v>MR-005</c:v>
                </c:pt>
                <c:pt idx="5">
                  <c:v>MR-006</c:v>
                </c:pt>
              </c:strCache>
            </c:strRef>
          </c:cat>
          <c:val>
            <c:numRef>
              <c:f>차트작업!$D$4:$D$9</c:f>
              <c:numCache>
                <c:formatCode>General</c:formatCode>
                <c:ptCount val="6"/>
                <c:pt idx="0">
                  <c:v>276</c:v>
                </c:pt>
                <c:pt idx="1">
                  <c:v>261</c:v>
                </c:pt>
                <c:pt idx="2">
                  <c:v>277</c:v>
                </c:pt>
                <c:pt idx="3">
                  <c:v>294</c:v>
                </c:pt>
                <c:pt idx="4">
                  <c:v>351</c:v>
                </c:pt>
                <c:pt idx="5">
                  <c:v>325</c:v>
                </c:pt>
              </c:numCache>
            </c:numRef>
          </c:val>
        </c:ser>
        <c:ser>
          <c:idx val="2"/>
          <c:order val="1"/>
          <c:tx>
            <c:strRef>
              <c:f>차트작업!$E$3</c:f>
              <c:strCache>
                <c:ptCount val="1"/>
                <c:pt idx="0">
                  <c:v>재고량</c:v>
                </c:pt>
              </c:strCache>
            </c:strRef>
          </c:tx>
          <c:invertIfNegative val="0"/>
          <c:cat>
            <c:strRef>
              <c:f>차트작업!$A$4:$A$9</c:f>
              <c:strCache>
                <c:ptCount val="6"/>
                <c:pt idx="0">
                  <c:v>MR-001</c:v>
                </c:pt>
                <c:pt idx="1">
                  <c:v>MR-002</c:v>
                </c:pt>
                <c:pt idx="2">
                  <c:v>MR-003</c:v>
                </c:pt>
                <c:pt idx="3">
                  <c:v>MR-004</c:v>
                </c:pt>
                <c:pt idx="4">
                  <c:v>MR-005</c:v>
                </c:pt>
                <c:pt idx="5">
                  <c:v>MR-006</c:v>
                </c:pt>
              </c:strCache>
            </c:strRef>
          </c:cat>
          <c:val>
            <c:numRef>
              <c:f>차트작업!$E$4:$E$9</c:f>
              <c:numCache>
                <c:formatCode>General</c:formatCode>
                <c:ptCount val="6"/>
                <c:pt idx="0">
                  <c:v>59</c:v>
                </c:pt>
                <c:pt idx="1">
                  <c:v>84</c:v>
                </c:pt>
                <c:pt idx="2">
                  <c:v>80</c:v>
                </c:pt>
                <c:pt idx="3">
                  <c:v>52</c:v>
                </c:pt>
                <c:pt idx="4">
                  <c:v>15</c:v>
                </c:pt>
                <c:pt idx="5">
                  <c:v>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6811904"/>
        <c:axId val="105629952"/>
      </c:barChart>
      <c:catAx>
        <c:axId val="106811904"/>
        <c:scaling>
          <c:orientation val="minMax"/>
        </c:scaling>
        <c:delete val="0"/>
        <c:axPos val="b"/>
        <c:majorTickMark val="out"/>
        <c:minorTickMark val="none"/>
        <c:tickLblPos val="nextTo"/>
        <c:crossAx val="105629952"/>
        <c:crosses val="autoZero"/>
        <c:auto val="1"/>
        <c:lblAlgn val="ctr"/>
        <c:lblOffset val="100"/>
        <c:noMultiLvlLbl val="0"/>
      </c:catAx>
      <c:valAx>
        <c:axId val="10562995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06811904"/>
        <c:crosses val="autoZero"/>
        <c:crossBetween val="between"/>
        <c:majorUnit val="100"/>
      </c:valAx>
      <c:spPr>
        <a:solidFill>
          <a:srgbClr val="FFFF00"/>
        </a:solidFill>
      </c:spPr>
    </c:plotArea>
    <c:legend>
      <c:legendPos val="b"/>
      <c:layout/>
      <c:overlay val="0"/>
      <c:txPr>
        <a:bodyPr/>
        <a:lstStyle/>
        <a:p>
          <a:pPr>
            <a:defRPr sz="1200">
              <a:latin typeface="돋움체" panose="020B0609000101010101" pitchFamily="49" charset="-127"/>
              <a:ea typeface="돋움체" panose="020B0609000101010101" pitchFamily="49" charset="-127"/>
            </a:defRPr>
          </a:pPr>
          <a:endParaRPr lang="ko-KR"/>
        </a:p>
      </c:txPr>
    </c:legend>
    <c:plotVisOnly val="1"/>
    <c:dispBlanksAs val="gap"/>
    <c:showDLblsOverMax val="0"/>
  </c:chart>
  <c:spPr>
    <a:ln w="38100"/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3</xdr:col>
          <xdr:colOff>0</xdr:colOff>
          <xdr:row>14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평균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12</xdr:row>
      <xdr:rowOff>0</xdr:rowOff>
    </xdr:from>
    <xdr:to>
      <xdr:col>6</xdr:col>
      <xdr:colOff>0</xdr:colOff>
      <xdr:row>14</xdr:row>
      <xdr:rowOff>0</xdr:rowOff>
    </xdr:to>
    <xdr:sp macro="[0]!셀스타일" textlink="">
      <xdr:nvSpPr>
        <xdr:cNvPr id="2" name="직사각형 1"/>
        <xdr:cNvSpPr/>
      </xdr:nvSpPr>
      <xdr:spPr>
        <a:xfrm>
          <a:off x="2171700" y="2562225"/>
          <a:ext cx="1085850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셀스타일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6</xdr:col>
      <xdr:colOff>0</xdr:colOff>
      <xdr:row>25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/>
  </sheetViews>
  <sheetFormatPr defaultRowHeight="16.5" x14ac:dyDescent="0.3"/>
  <sheetData>
    <row r="1" spans="1:6" x14ac:dyDescent="0.3">
      <c r="A1" s="8" t="s">
        <v>105</v>
      </c>
      <c r="B1" s="8"/>
      <c r="C1" s="8"/>
      <c r="D1" s="8"/>
      <c r="E1" s="8"/>
      <c r="F1" s="8"/>
    </row>
    <row r="2" spans="1:6" x14ac:dyDescent="0.3">
      <c r="A2" s="8"/>
      <c r="B2" s="8"/>
      <c r="C2" s="8"/>
      <c r="D2" s="8"/>
      <c r="E2" s="8"/>
      <c r="F2" s="8"/>
    </row>
    <row r="3" spans="1:6" x14ac:dyDescent="0.3">
      <c r="A3" s="8" t="s">
        <v>106</v>
      </c>
      <c r="B3" s="8" t="s">
        <v>107</v>
      </c>
      <c r="C3" s="8" t="s">
        <v>108</v>
      </c>
      <c r="D3" s="8" t="s">
        <v>109</v>
      </c>
      <c r="E3" s="8" t="s">
        <v>110</v>
      </c>
      <c r="F3" s="8" t="s">
        <v>111</v>
      </c>
    </row>
    <row r="4" spans="1:6" x14ac:dyDescent="0.3">
      <c r="A4" s="9" t="s">
        <v>112</v>
      </c>
      <c r="B4" s="8" t="s">
        <v>113</v>
      </c>
      <c r="C4" s="8" t="s">
        <v>114</v>
      </c>
      <c r="D4" s="8" t="s">
        <v>115</v>
      </c>
      <c r="E4" s="8" t="s">
        <v>116</v>
      </c>
      <c r="F4" s="8" t="s">
        <v>117</v>
      </c>
    </row>
    <row r="5" spans="1:6" x14ac:dyDescent="0.3">
      <c r="A5" s="9" t="s">
        <v>118</v>
      </c>
      <c r="B5" s="8" t="s">
        <v>119</v>
      </c>
      <c r="C5" s="8" t="s">
        <v>120</v>
      </c>
      <c r="D5" s="8" t="s">
        <v>115</v>
      </c>
      <c r="E5" s="8" t="s">
        <v>116</v>
      </c>
      <c r="F5" s="8" t="s">
        <v>121</v>
      </c>
    </row>
    <row r="6" spans="1:6" x14ac:dyDescent="0.3">
      <c r="A6" s="9" t="s">
        <v>122</v>
      </c>
      <c r="B6" s="8" t="s">
        <v>123</v>
      </c>
      <c r="C6" s="8" t="s">
        <v>124</v>
      </c>
      <c r="D6" s="8" t="s">
        <v>115</v>
      </c>
      <c r="E6" s="8" t="s">
        <v>125</v>
      </c>
      <c r="F6" s="8" t="s">
        <v>126</v>
      </c>
    </row>
    <row r="7" spans="1:6" x14ac:dyDescent="0.3">
      <c r="A7" s="9" t="s">
        <v>127</v>
      </c>
      <c r="B7" s="8" t="s">
        <v>128</v>
      </c>
      <c r="C7" s="8" t="s">
        <v>114</v>
      </c>
      <c r="D7" s="8" t="s">
        <v>129</v>
      </c>
      <c r="E7" s="8" t="s">
        <v>125</v>
      </c>
      <c r="F7" s="8" t="s">
        <v>130</v>
      </c>
    </row>
    <row r="8" spans="1:6" x14ac:dyDescent="0.3">
      <c r="A8" s="9" t="s">
        <v>131</v>
      </c>
      <c r="B8" s="8" t="s">
        <v>132</v>
      </c>
      <c r="C8" s="8" t="s">
        <v>124</v>
      </c>
      <c r="D8" s="8" t="s">
        <v>129</v>
      </c>
      <c r="E8" s="8" t="s">
        <v>125</v>
      </c>
      <c r="F8" s="8" t="s">
        <v>117</v>
      </c>
    </row>
    <row r="9" spans="1:6" x14ac:dyDescent="0.3">
      <c r="A9" s="9" t="s">
        <v>133</v>
      </c>
      <c r="B9" s="8" t="s">
        <v>134</v>
      </c>
      <c r="C9" s="8" t="s">
        <v>120</v>
      </c>
      <c r="D9" s="8" t="s">
        <v>129</v>
      </c>
      <c r="E9" s="8" t="s">
        <v>135</v>
      </c>
      <c r="F9" s="8" t="s">
        <v>130</v>
      </c>
    </row>
    <row r="10" spans="1:6" x14ac:dyDescent="0.3">
      <c r="A10" s="9" t="s">
        <v>136</v>
      </c>
      <c r="B10" s="8" t="s">
        <v>137</v>
      </c>
      <c r="C10" s="8" t="s">
        <v>124</v>
      </c>
      <c r="D10" s="8" t="s">
        <v>115</v>
      </c>
      <c r="E10" s="8" t="s">
        <v>135</v>
      </c>
      <c r="F10" s="8" t="s">
        <v>126</v>
      </c>
    </row>
    <row r="11" spans="1:6" x14ac:dyDescent="0.3">
      <c r="A11" s="9" t="s">
        <v>138</v>
      </c>
      <c r="B11" s="8" t="s">
        <v>139</v>
      </c>
      <c r="C11" s="8" t="s">
        <v>114</v>
      </c>
      <c r="D11" s="8" t="s">
        <v>115</v>
      </c>
      <c r="E11" s="8" t="s">
        <v>140</v>
      </c>
      <c r="F11" s="8" t="s">
        <v>130</v>
      </c>
    </row>
    <row r="12" spans="1:6" x14ac:dyDescent="0.3">
      <c r="A12" s="9" t="s">
        <v>141</v>
      </c>
      <c r="B12" s="8" t="s">
        <v>142</v>
      </c>
      <c r="C12" s="8" t="s">
        <v>120</v>
      </c>
      <c r="D12" s="8" t="s">
        <v>115</v>
      </c>
      <c r="E12" s="8" t="s">
        <v>140</v>
      </c>
      <c r="F12" s="8" t="s">
        <v>117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5"/>
  <sheetViews>
    <sheetView workbookViewId="0">
      <selection sqref="A1:G1"/>
    </sheetView>
  </sheetViews>
  <sheetFormatPr defaultRowHeight="16.5" x14ac:dyDescent="0.3"/>
  <cols>
    <col min="4" max="4" width="11.25" bestFit="1" customWidth="1"/>
    <col min="5" max="6" width="9.75" bestFit="1" customWidth="1"/>
    <col min="7" max="7" width="11.25" bestFit="1" customWidth="1"/>
  </cols>
  <sheetData>
    <row r="1" spans="1:7" ht="27" customHeight="1" x14ac:dyDescent="0.3">
      <c r="A1" s="26" t="s">
        <v>168</v>
      </c>
      <c r="B1" s="26"/>
      <c r="C1" s="26"/>
      <c r="D1" s="26"/>
      <c r="E1" s="26"/>
      <c r="F1" s="26"/>
      <c r="G1" s="26"/>
    </row>
    <row r="2" spans="1:7" ht="17.25" thickBot="1" x14ac:dyDescent="0.35"/>
    <row r="3" spans="1:7" x14ac:dyDescent="0.3">
      <c r="A3" s="13" t="s">
        <v>155</v>
      </c>
      <c r="B3" s="14" t="s">
        <v>157</v>
      </c>
      <c r="C3" s="14" t="s">
        <v>156</v>
      </c>
      <c r="D3" s="14" t="s">
        <v>158</v>
      </c>
      <c r="E3" s="14" t="s">
        <v>159</v>
      </c>
      <c r="F3" s="14" t="s">
        <v>255</v>
      </c>
      <c r="G3" s="15" t="s">
        <v>167</v>
      </c>
    </row>
    <row r="4" spans="1:7" x14ac:dyDescent="0.3">
      <c r="A4" s="16" t="s">
        <v>170</v>
      </c>
      <c r="B4" s="11" t="s">
        <v>161</v>
      </c>
      <c r="C4" s="11" t="s">
        <v>160</v>
      </c>
      <c r="D4" s="12">
        <v>4000000</v>
      </c>
      <c r="E4" s="12">
        <v>720000</v>
      </c>
      <c r="F4" s="12">
        <f t="shared" ref="F4:F15" si="0">ROUND((D4+E4)*16%,-3)</f>
        <v>755000</v>
      </c>
      <c r="G4" s="17">
        <f>D4+E4-F4</f>
        <v>3965000</v>
      </c>
    </row>
    <row r="5" spans="1:7" x14ac:dyDescent="0.3">
      <c r="A5" s="16" t="s">
        <v>176</v>
      </c>
      <c r="B5" s="11" t="s">
        <v>161</v>
      </c>
      <c r="C5" s="11" t="s">
        <v>162</v>
      </c>
      <c r="D5" s="12">
        <v>2100000</v>
      </c>
      <c r="E5" s="12">
        <v>378000</v>
      </c>
      <c r="F5" s="12">
        <f t="shared" si="0"/>
        <v>396000</v>
      </c>
      <c r="G5" s="17">
        <f t="shared" ref="G5:G15" si="1">D5+E5-F5</f>
        <v>2082000</v>
      </c>
    </row>
    <row r="6" spans="1:7" x14ac:dyDescent="0.3">
      <c r="A6" s="16" t="s">
        <v>171</v>
      </c>
      <c r="B6" s="11" t="s">
        <v>161</v>
      </c>
      <c r="C6" s="11" t="s">
        <v>163</v>
      </c>
      <c r="D6" s="12">
        <v>3300000</v>
      </c>
      <c r="E6" s="12">
        <v>594000</v>
      </c>
      <c r="F6" s="12">
        <f t="shared" si="0"/>
        <v>623000</v>
      </c>
      <c r="G6" s="17">
        <f t="shared" si="1"/>
        <v>3271000</v>
      </c>
    </row>
    <row r="7" spans="1:7" x14ac:dyDescent="0.3">
      <c r="A7" s="16" t="s">
        <v>177</v>
      </c>
      <c r="B7" s="11" t="s">
        <v>161</v>
      </c>
      <c r="C7" s="11" t="s">
        <v>164</v>
      </c>
      <c r="D7" s="12">
        <v>2700000</v>
      </c>
      <c r="E7" s="12">
        <v>486000</v>
      </c>
      <c r="F7" s="12">
        <f t="shared" si="0"/>
        <v>510000</v>
      </c>
      <c r="G7" s="17">
        <f t="shared" si="1"/>
        <v>2676000</v>
      </c>
    </row>
    <row r="8" spans="1:7" x14ac:dyDescent="0.3">
      <c r="A8" s="16" t="s">
        <v>178</v>
      </c>
      <c r="B8" s="11" t="s">
        <v>165</v>
      </c>
      <c r="C8" s="11" t="s">
        <v>163</v>
      </c>
      <c r="D8" s="12">
        <v>3300000</v>
      </c>
      <c r="E8" s="12">
        <v>726000</v>
      </c>
      <c r="F8" s="12">
        <f t="shared" si="0"/>
        <v>644000</v>
      </c>
      <c r="G8" s="17">
        <f t="shared" si="1"/>
        <v>3382000</v>
      </c>
    </row>
    <row r="9" spans="1:7" x14ac:dyDescent="0.3">
      <c r="A9" s="16" t="s">
        <v>172</v>
      </c>
      <c r="B9" s="11" t="s">
        <v>165</v>
      </c>
      <c r="C9" s="11" t="s">
        <v>160</v>
      </c>
      <c r="D9" s="12">
        <v>4000000</v>
      </c>
      <c r="E9" s="12">
        <v>880000</v>
      </c>
      <c r="F9" s="12">
        <f t="shared" si="0"/>
        <v>781000</v>
      </c>
      <c r="G9" s="17">
        <f t="shared" si="1"/>
        <v>4099000</v>
      </c>
    </row>
    <row r="10" spans="1:7" x14ac:dyDescent="0.3">
      <c r="A10" s="16" t="s">
        <v>179</v>
      </c>
      <c r="B10" s="11" t="s">
        <v>165</v>
      </c>
      <c r="C10" s="11" t="s">
        <v>162</v>
      </c>
      <c r="D10" s="12">
        <v>2100000</v>
      </c>
      <c r="E10" s="12">
        <v>462000</v>
      </c>
      <c r="F10" s="12">
        <f t="shared" si="0"/>
        <v>410000</v>
      </c>
      <c r="G10" s="17">
        <f t="shared" si="1"/>
        <v>2152000</v>
      </c>
    </row>
    <row r="11" spans="1:7" x14ac:dyDescent="0.3">
      <c r="A11" s="16" t="s">
        <v>180</v>
      </c>
      <c r="B11" s="11" t="s">
        <v>165</v>
      </c>
      <c r="C11" s="11" t="s">
        <v>164</v>
      </c>
      <c r="D11" s="12">
        <v>2700000</v>
      </c>
      <c r="E11" s="12">
        <v>594000</v>
      </c>
      <c r="F11" s="12">
        <f t="shared" si="0"/>
        <v>527000</v>
      </c>
      <c r="G11" s="17">
        <f t="shared" si="1"/>
        <v>2767000</v>
      </c>
    </row>
    <row r="12" spans="1:7" x14ac:dyDescent="0.3">
      <c r="A12" s="16" t="s">
        <v>173</v>
      </c>
      <c r="B12" s="11" t="s">
        <v>166</v>
      </c>
      <c r="C12" s="11" t="s">
        <v>160</v>
      </c>
      <c r="D12" s="12">
        <v>4000000</v>
      </c>
      <c r="E12" s="12">
        <v>800000</v>
      </c>
      <c r="F12" s="12">
        <f t="shared" si="0"/>
        <v>768000</v>
      </c>
      <c r="G12" s="17">
        <f t="shared" si="1"/>
        <v>4032000</v>
      </c>
    </row>
    <row r="13" spans="1:7" x14ac:dyDescent="0.3">
      <c r="A13" s="16" t="s">
        <v>175</v>
      </c>
      <c r="B13" s="11" t="s">
        <v>166</v>
      </c>
      <c r="C13" s="11" t="s">
        <v>164</v>
      </c>
      <c r="D13" s="12">
        <v>2700000</v>
      </c>
      <c r="E13" s="12">
        <v>540000</v>
      </c>
      <c r="F13" s="12">
        <f t="shared" si="0"/>
        <v>518000</v>
      </c>
      <c r="G13" s="17">
        <f t="shared" si="1"/>
        <v>2722000</v>
      </c>
    </row>
    <row r="14" spans="1:7" x14ac:dyDescent="0.3">
      <c r="A14" s="16" t="s">
        <v>174</v>
      </c>
      <c r="B14" s="11" t="s">
        <v>166</v>
      </c>
      <c r="C14" s="11" t="s">
        <v>162</v>
      </c>
      <c r="D14" s="12">
        <v>2100000</v>
      </c>
      <c r="E14" s="12">
        <v>420000</v>
      </c>
      <c r="F14" s="12">
        <f t="shared" si="0"/>
        <v>403000</v>
      </c>
      <c r="G14" s="17">
        <f t="shared" si="1"/>
        <v>2117000</v>
      </c>
    </row>
    <row r="15" spans="1:7" ht="17.25" thickBot="1" x14ac:dyDescent="0.35">
      <c r="A15" s="18" t="s">
        <v>169</v>
      </c>
      <c r="B15" s="19" t="s">
        <v>166</v>
      </c>
      <c r="C15" s="19" t="s">
        <v>163</v>
      </c>
      <c r="D15" s="20">
        <v>3300000</v>
      </c>
      <c r="E15" s="20">
        <v>660000</v>
      </c>
      <c r="F15" s="20">
        <f t="shared" si="0"/>
        <v>634000</v>
      </c>
      <c r="G15" s="21">
        <f t="shared" si="1"/>
        <v>3326000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sqref="A1:G1"/>
    </sheetView>
  </sheetViews>
  <sheetFormatPr defaultRowHeight="16.5" x14ac:dyDescent="0.3"/>
  <cols>
    <col min="1" max="1" width="9" customWidth="1"/>
    <col min="2" max="2" width="9.5" bestFit="1" customWidth="1"/>
    <col min="3" max="5" width="9" customWidth="1"/>
    <col min="6" max="6" width="11" bestFit="1" customWidth="1"/>
    <col min="7" max="7" width="12.375" bestFit="1" customWidth="1"/>
    <col min="8" max="8" width="9" customWidth="1"/>
    <col min="9" max="9" width="11" bestFit="1" customWidth="1"/>
  </cols>
  <sheetData>
    <row r="1" spans="1:9" ht="20.25" x14ac:dyDescent="0.3">
      <c r="A1" s="27" t="s">
        <v>189</v>
      </c>
      <c r="B1" s="27"/>
      <c r="C1" s="27"/>
      <c r="D1" s="27"/>
      <c r="E1" s="27"/>
      <c r="F1" s="27"/>
      <c r="G1" s="27"/>
      <c r="H1" s="10"/>
      <c r="I1" s="10"/>
    </row>
    <row r="3" spans="1:9" x14ac:dyDescent="0.3">
      <c r="A3" s="2" t="s">
        <v>190</v>
      </c>
      <c r="B3" s="2" t="s">
        <v>181</v>
      </c>
      <c r="C3" s="2" t="s">
        <v>184</v>
      </c>
      <c r="D3" s="2" t="s">
        <v>185</v>
      </c>
      <c r="E3" s="2" t="s">
        <v>183</v>
      </c>
      <c r="F3" s="2" t="s">
        <v>186</v>
      </c>
      <c r="G3" s="2" t="s">
        <v>182</v>
      </c>
    </row>
    <row r="4" spans="1:9" x14ac:dyDescent="0.3">
      <c r="A4" s="2" t="s">
        <v>191</v>
      </c>
      <c r="B4" s="2" t="s">
        <v>206</v>
      </c>
      <c r="C4" s="2" t="s">
        <v>187</v>
      </c>
      <c r="D4" s="3">
        <v>30000</v>
      </c>
      <c r="E4" s="3">
        <v>28000</v>
      </c>
      <c r="F4" s="3">
        <v>2800</v>
      </c>
      <c r="G4" s="2">
        <v>30</v>
      </c>
    </row>
    <row r="5" spans="1:9" x14ac:dyDescent="0.3">
      <c r="A5" s="2" t="s">
        <v>192</v>
      </c>
      <c r="B5" s="2" t="s">
        <v>206</v>
      </c>
      <c r="C5" s="2" t="s">
        <v>187</v>
      </c>
      <c r="D5" s="3">
        <v>0</v>
      </c>
      <c r="E5" s="3">
        <v>28000</v>
      </c>
      <c r="F5" s="3">
        <v>2800</v>
      </c>
      <c r="G5" s="2">
        <v>36</v>
      </c>
    </row>
    <row r="6" spans="1:9" x14ac:dyDescent="0.3">
      <c r="A6" s="2" t="s">
        <v>193</v>
      </c>
      <c r="B6" s="2" t="s">
        <v>206</v>
      </c>
      <c r="C6" s="2" t="s">
        <v>187</v>
      </c>
      <c r="D6" s="3">
        <v>0</v>
      </c>
      <c r="E6" s="3">
        <v>28000</v>
      </c>
      <c r="F6" s="3">
        <v>2800</v>
      </c>
      <c r="G6" s="2">
        <v>36</v>
      </c>
    </row>
    <row r="7" spans="1:9" x14ac:dyDescent="0.3">
      <c r="A7" s="2" t="s">
        <v>194</v>
      </c>
      <c r="B7" s="2" t="s">
        <v>207</v>
      </c>
      <c r="C7" s="2" t="s">
        <v>187</v>
      </c>
      <c r="D7" s="3">
        <v>0</v>
      </c>
      <c r="E7" s="3">
        <v>31000</v>
      </c>
      <c r="F7" s="3">
        <v>4650</v>
      </c>
      <c r="G7" s="2">
        <v>39</v>
      </c>
    </row>
    <row r="8" spans="1:9" x14ac:dyDescent="0.3">
      <c r="A8" s="2" t="s">
        <v>195</v>
      </c>
      <c r="B8" s="2" t="s">
        <v>207</v>
      </c>
      <c r="C8" s="2" t="s">
        <v>187</v>
      </c>
      <c r="D8" s="3">
        <v>30000</v>
      </c>
      <c r="E8" s="3">
        <v>31000</v>
      </c>
      <c r="F8" s="3">
        <v>1550</v>
      </c>
      <c r="G8" s="2">
        <v>24</v>
      </c>
    </row>
    <row r="9" spans="1:9" x14ac:dyDescent="0.3">
      <c r="A9" s="2" t="s">
        <v>196</v>
      </c>
      <c r="B9" s="2" t="s">
        <v>207</v>
      </c>
      <c r="C9" s="2" t="s">
        <v>187</v>
      </c>
      <c r="D9" s="3">
        <v>0</v>
      </c>
      <c r="E9" s="3">
        <v>31000</v>
      </c>
      <c r="F9" s="3">
        <v>4650</v>
      </c>
      <c r="G9" s="2">
        <v>48</v>
      </c>
    </row>
    <row r="10" spans="1:9" x14ac:dyDescent="0.3">
      <c r="A10" s="2" t="s">
        <v>197</v>
      </c>
      <c r="B10" s="2" t="s">
        <v>208</v>
      </c>
      <c r="C10" s="2" t="s">
        <v>187</v>
      </c>
      <c r="D10" s="3">
        <v>30000</v>
      </c>
      <c r="E10" s="3">
        <v>34000</v>
      </c>
      <c r="F10" s="3">
        <v>1700</v>
      </c>
      <c r="G10" s="2">
        <v>20</v>
      </c>
    </row>
    <row r="11" spans="1:9" x14ac:dyDescent="0.3">
      <c r="A11" s="2" t="s">
        <v>198</v>
      </c>
      <c r="B11" s="2" t="s">
        <v>208</v>
      </c>
      <c r="C11" s="2" t="s">
        <v>187</v>
      </c>
      <c r="D11" s="3">
        <v>30000</v>
      </c>
      <c r="E11" s="3">
        <v>34000</v>
      </c>
      <c r="F11" s="3">
        <v>1700</v>
      </c>
      <c r="G11" s="2">
        <v>26</v>
      </c>
    </row>
    <row r="12" spans="1:9" x14ac:dyDescent="0.3">
      <c r="A12" s="2" t="s">
        <v>199</v>
      </c>
      <c r="B12" s="2" t="s">
        <v>208</v>
      </c>
      <c r="C12" s="2" t="s">
        <v>187</v>
      </c>
      <c r="D12" s="3">
        <v>30000</v>
      </c>
      <c r="E12" s="3">
        <v>34000</v>
      </c>
      <c r="F12" s="3">
        <v>1700</v>
      </c>
      <c r="G12" s="2">
        <v>15</v>
      </c>
    </row>
    <row r="13" spans="1:9" x14ac:dyDescent="0.3">
      <c r="A13" s="2" t="s">
        <v>200</v>
      </c>
      <c r="B13" s="2" t="s">
        <v>209</v>
      </c>
      <c r="C13" s="2" t="s">
        <v>188</v>
      </c>
      <c r="D13" s="3">
        <v>30000</v>
      </c>
      <c r="E13" s="3">
        <v>26000</v>
      </c>
      <c r="F13" s="3">
        <v>1300</v>
      </c>
      <c r="G13" s="2">
        <v>24</v>
      </c>
    </row>
    <row r="14" spans="1:9" x14ac:dyDescent="0.3">
      <c r="A14" s="2" t="s">
        <v>201</v>
      </c>
      <c r="B14" s="2" t="s">
        <v>209</v>
      </c>
      <c r="C14" s="2" t="s">
        <v>188</v>
      </c>
      <c r="D14" s="3">
        <v>30000</v>
      </c>
      <c r="E14" s="3">
        <v>26000</v>
      </c>
      <c r="F14" s="3">
        <v>1300</v>
      </c>
      <c r="G14" s="2">
        <v>28</v>
      </c>
    </row>
    <row r="15" spans="1:9" x14ac:dyDescent="0.3">
      <c r="A15" s="2" t="s">
        <v>202</v>
      </c>
      <c r="B15" s="2" t="s">
        <v>210</v>
      </c>
      <c r="C15" s="2" t="s">
        <v>188</v>
      </c>
      <c r="D15" s="3">
        <v>0</v>
      </c>
      <c r="E15" s="3">
        <v>30000</v>
      </c>
      <c r="F15" s="3">
        <v>4500</v>
      </c>
      <c r="G15" s="2">
        <v>39</v>
      </c>
    </row>
    <row r="16" spans="1:9" x14ac:dyDescent="0.3">
      <c r="A16" s="2" t="s">
        <v>203</v>
      </c>
      <c r="B16" s="2" t="s">
        <v>210</v>
      </c>
      <c r="C16" s="2" t="s">
        <v>188</v>
      </c>
      <c r="D16" s="3">
        <v>30000</v>
      </c>
      <c r="E16" s="3">
        <v>30000</v>
      </c>
      <c r="F16" s="3">
        <v>1500</v>
      </c>
      <c r="G16" s="2">
        <v>24</v>
      </c>
    </row>
    <row r="17" spans="1:7" x14ac:dyDescent="0.3">
      <c r="A17" s="2" t="s">
        <v>204</v>
      </c>
      <c r="B17" s="2" t="s">
        <v>211</v>
      </c>
      <c r="C17" s="2" t="s">
        <v>188</v>
      </c>
      <c r="D17" s="3">
        <v>30000</v>
      </c>
      <c r="E17" s="3">
        <v>32000</v>
      </c>
      <c r="F17" s="3">
        <v>1600</v>
      </c>
      <c r="G17" s="2">
        <v>12</v>
      </c>
    </row>
    <row r="18" spans="1:7" x14ac:dyDescent="0.3">
      <c r="A18" s="2" t="s">
        <v>205</v>
      </c>
      <c r="B18" s="2" t="s">
        <v>211</v>
      </c>
      <c r="C18" s="2" t="s">
        <v>188</v>
      </c>
      <c r="D18" s="3">
        <v>0</v>
      </c>
      <c r="E18" s="3">
        <v>32000</v>
      </c>
      <c r="F18" s="3">
        <v>3200</v>
      </c>
      <c r="G18" s="2">
        <v>36</v>
      </c>
    </row>
  </sheetData>
  <mergeCells count="1">
    <mergeCell ref="A1:G1"/>
  </mergeCells>
  <phoneticPr fontId="1" type="noConversion"/>
  <conditionalFormatting sqref="A4:G18">
    <cfRule type="expression" dxfId="0" priority="1">
      <formula>LEFT($B4,1)="N"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/>
  </sheetViews>
  <sheetFormatPr defaultRowHeight="16.5" x14ac:dyDescent="0.3"/>
  <cols>
    <col min="4" max="4" width="11.875" bestFit="1" customWidth="1"/>
    <col min="6" max="6" width="9" customWidth="1"/>
    <col min="7" max="7" width="9.5" customWidth="1"/>
    <col min="8" max="8" width="9" customWidth="1"/>
    <col min="10" max="10" width="16.875" bestFit="1" customWidth="1"/>
  </cols>
  <sheetData>
    <row r="1" spans="1:10" x14ac:dyDescent="0.3">
      <c r="A1" s="1" t="s">
        <v>0</v>
      </c>
      <c r="B1" s="4" t="s">
        <v>4</v>
      </c>
      <c r="F1" s="1" t="s">
        <v>81</v>
      </c>
      <c r="G1" s="4" t="s">
        <v>22</v>
      </c>
    </row>
    <row r="2" spans="1:10" x14ac:dyDescent="0.3">
      <c r="A2" s="2" t="s">
        <v>1</v>
      </c>
      <c r="B2" s="2" t="s">
        <v>2</v>
      </c>
      <c r="C2" s="2" t="s">
        <v>3</v>
      </c>
      <c r="D2" s="2" t="s">
        <v>38</v>
      </c>
      <c r="F2" s="5" t="s">
        <v>23</v>
      </c>
      <c r="G2" s="5" t="s">
        <v>25</v>
      </c>
      <c r="H2" s="5" t="s">
        <v>293</v>
      </c>
      <c r="I2" s="5" t="s">
        <v>24</v>
      </c>
    </row>
    <row r="3" spans="1:10" x14ac:dyDescent="0.3">
      <c r="A3" s="2" t="s">
        <v>13</v>
      </c>
      <c r="B3" s="2" t="s">
        <v>5</v>
      </c>
      <c r="C3" s="2" t="s">
        <v>9</v>
      </c>
      <c r="D3" s="3">
        <v>4200000</v>
      </c>
      <c r="F3" s="2" t="s">
        <v>29</v>
      </c>
      <c r="G3" s="2" t="s">
        <v>27</v>
      </c>
      <c r="H3" s="2">
        <v>89.4</v>
      </c>
      <c r="I3" s="2" t="s">
        <v>26</v>
      </c>
    </row>
    <row r="4" spans="1:10" x14ac:dyDescent="0.3">
      <c r="A4" s="2" t="s">
        <v>14</v>
      </c>
      <c r="B4" s="2" t="s">
        <v>6</v>
      </c>
      <c r="C4" s="2" t="s">
        <v>10</v>
      </c>
      <c r="D4" s="3">
        <v>3650000</v>
      </c>
      <c r="F4" s="2" t="s">
        <v>30</v>
      </c>
      <c r="G4" s="2" t="s">
        <v>27</v>
      </c>
      <c r="H4" s="2">
        <v>85.8</v>
      </c>
      <c r="I4" s="2" t="s">
        <v>26</v>
      </c>
    </row>
    <row r="5" spans="1:10" x14ac:dyDescent="0.3">
      <c r="A5" s="2" t="s">
        <v>15</v>
      </c>
      <c r="B5" s="2" t="s">
        <v>5</v>
      </c>
      <c r="C5" s="2" t="s">
        <v>10</v>
      </c>
      <c r="D5" s="3">
        <v>3500000</v>
      </c>
      <c r="F5" s="2" t="s">
        <v>31</v>
      </c>
      <c r="G5" s="2" t="s">
        <v>28</v>
      </c>
      <c r="H5" s="2">
        <v>78.3</v>
      </c>
      <c r="I5" s="2"/>
    </row>
    <row r="6" spans="1:10" x14ac:dyDescent="0.3">
      <c r="A6" s="2" t="s">
        <v>16</v>
      </c>
      <c r="B6" s="2" t="s">
        <v>7</v>
      </c>
      <c r="C6" s="2" t="s">
        <v>12</v>
      </c>
      <c r="D6" s="3">
        <v>2900000</v>
      </c>
      <c r="F6" s="2" t="s">
        <v>32</v>
      </c>
      <c r="G6" s="2" t="s">
        <v>27</v>
      </c>
      <c r="H6" s="2">
        <v>94.9</v>
      </c>
      <c r="I6" s="2" t="s">
        <v>26</v>
      </c>
    </row>
    <row r="7" spans="1:10" x14ac:dyDescent="0.3">
      <c r="A7" s="2" t="s">
        <v>17</v>
      </c>
      <c r="B7" s="2" t="s">
        <v>6</v>
      </c>
      <c r="C7" s="2" t="s">
        <v>12</v>
      </c>
      <c r="D7" s="3">
        <v>3000000</v>
      </c>
      <c r="F7" s="2" t="s">
        <v>33</v>
      </c>
      <c r="G7" s="2" t="s">
        <v>27</v>
      </c>
      <c r="H7" s="2">
        <v>91.2</v>
      </c>
      <c r="I7" s="2" t="s">
        <v>26</v>
      </c>
    </row>
    <row r="8" spans="1:10" x14ac:dyDescent="0.3">
      <c r="A8" s="2" t="s">
        <v>18</v>
      </c>
      <c r="B8" s="2" t="s">
        <v>5</v>
      </c>
      <c r="C8" s="2" t="s">
        <v>8</v>
      </c>
      <c r="D8" s="3">
        <v>4450000</v>
      </c>
      <c r="F8" s="2" t="s">
        <v>34</v>
      </c>
      <c r="G8" s="2" t="s">
        <v>27</v>
      </c>
      <c r="H8" s="2">
        <v>77.5</v>
      </c>
      <c r="I8" s="2"/>
    </row>
    <row r="9" spans="1:10" x14ac:dyDescent="0.3">
      <c r="A9" s="2" t="s">
        <v>19</v>
      </c>
      <c r="B9" s="2" t="s">
        <v>7</v>
      </c>
      <c r="C9" s="2" t="s">
        <v>9</v>
      </c>
      <c r="D9" s="3">
        <v>4150000</v>
      </c>
      <c r="F9" s="2" t="s">
        <v>35</v>
      </c>
      <c r="G9" s="2" t="s">
        <v>28</v>
      </c>
      <c r="H9" s="2">
        <v>93.4</v>
      </c>
      <c r="I9" s="2" t="s">
        <v>26</v>
      </c>
    </row>
    <row r="10" spans="1:10" x14ac:dyDescent="0.3">
      <c r="A10" s="2" t="s">
        <v>20</v>
      </c>
      <c r="B10" s="2" t="s">
        <v>7</v>
      </c>
      <c r="C10" s="2" t="s">
        <v>10</v>
      </c>
      <c r="D10" s="3">
        <v>3550000</v>
      </c>
      <c r="F10" s="2" t="s">
        <v>36</v>
      </c>
      <c r="G10" s="2" t="s">
        <v>28</v>
      </c>
      <c r="H10" s="2">
        <v>88.7</v>
      </c>
      <c r="I10" s="2" t="s">
        <v>26</v>
      </c>
    </row>
    <row r="11" spans="1:10" x14ac:dyDescent="0.3">
      <c r="A11" s="2" t="s">
        <v>21</v>
      </c>
      <c r="B11" s="2" t="s">
        <v>6</v>
      </c>
      <c r="C11" s="2" t="s">
        <v>11</v>
      </c>
      <c r="D11" s="3">
        <v>4800000</v>
      </c>
      <c r="F11" s="2" t="s">
        <v>37</v>
      </c>
      <c r="G11" s="2" t="s">
        <v>28</v>
      </c>
      <c r="H11" s="2">
        <v>90.1</v>
      </c>
      <c r="I11" s="2" t="s">
        <v>26</v>
      </c>
    </row>
    <row r="12" spans="1:10" x14ac:dyDescent="0.3">
      <c r="A12" s="28" t="s">
        <v>39</v>
      </c>
      <c r="B12" s="29"/>
      <c r="C12" s="30"/>
      <c r="D12" s="3">
        <f>DSUM(A2:D11,4,B2:B3)</f>
        <v>12150000</v>
      </c>
      <c r="F12" s="28" t="s">
        <v>294</v>
      </c>
      <c r="G12" s="29"/>
      <c r="H12" s="30"/>
      <c r="I12" s="2">
        <f>ROUNDUP(AVERAGEIFS(H3:H11,G3:G11,"여",I3:I11,"승진"),1)</f>
        <v>90.8</v>
      </c>
    </row>
    <row r="14" spans="1:10" x14ac:dyDescent="0.3">
      <c r="A14" s="1" t="s">
        <v>40</v>
      </c>
      <c r="B14" s="4" t="s">
        <v>41</v>
      </c>
      <c r="F14" s="1" t="s">
        <v>82</v>
      </c>
      <c r="G14" s="4" t="s">
        <v>53</v>
      </c>
    </row>
    <row r="15" spans="1:10" x14ac:dyDescent="0.3">
      <c r="A15" s="2" t="s">
        <v>42</v>
      </c>
      <c r="B15" s="2" t="s">
        <v>79</v>
      </c>
      <c r="C15" s="2" t="s">
        <v>43</v>
      </c>
      <c r="D15" s="6" t="s">
        <v>56</v>
      </c>
      <c r="F15" s="2" t="s">
        <v>54</v>
      </c>
      <c r="G15" s="2" t="s">
        <v>55</v>
      </c>
      <c r="H15" s="2" t="s">
        <v>83</v>
      </c>
      <c r="I15" s="2" t="s">
        <v>80</v>
      </c>
      <c r="J15" s="6" t="s">
        <v>75</v>
      </c>
    </row>
    <row r="16" spans="1:10" x14ac:dyDescent="0.3">
      <c r="A16" s="2" t="s">
        <v>44</v>
      </c>
      <c r="B16" s="3">
        <v>18000</v>
      </c>
      <c r="C16" s="3">
        <v>540</v>
      </c>
      <c r="D16" s="2" t="str">
        <f>IF(MAX($C$16:$C$25)=C16,"최대판매",IF(MIN($C$16:$C$25)=C16,"최소판매",""))</f>
        <v/>
      </c>
      <c r="F16" s="2">
        <v>1</v>
      </c>
      <c r="G16" s="2" t="s">
        <v>67</v>
      </c>
      <c r="H16" s="2" t="s">
        <v>57</v>
      </c>
      <c r="I16" s="2">
        <v>19</v>
      </c>
      <c r="J16" s="2" t="str">
        <f>UPPER(G16)&amp;"("&amp;PROPER(H16)&amp;")"</f>
        <v>SUWON(Taggart)</v>
      </c>
    </row>
    <row r="17" spans="1:10" x14ac:dyDescent="0.3">
      <c r="A17" s="2" t="s">
        <v>45</v>
      </c>
      <c r="B17" s="3">
        <v>16500</v>
      </c>
      <c r="C17" s="3">
        <v>946</v>
      </c>
      <c r="D17" s="2" t="str">
        <f t="shared" ref="D17:D25" si="0">IF(MAX($C$16:$C$25)=C17,"최대판매",IF(MIN($C$16:$C$25)=C17,"최소판매",""))</f>
        <v/>
      </c>
      <c r="F17" s="2">
        <v>2</v>
      </c>
      <c r="G17" s="2" t="s">
        <v>68</v>
      </c>
      <c r="H17" s="2" t="s">
        <v>58</v>
      </c>
      <c r="I17" s="2">
        <v>18</v>
      </c>
      <c r="J17" s="2" t="str">
        <f t="shared" ref="J17:J25" si="1">UPPER(G17)&amp;"("&amp;PROPER(H17)&amp;")"</f>
        <v>ULSAN(Junior)</v>
      </c>
    </row>
    <row r="18" spans="1:10" x14ac:dyDescent="0.3">
      <c r="A18" s="2" t="s">
        <v>46</v>
      </c>
      <c r="B18" s="3">
        <v>15500</v>
      </c>
      <c r="C18" s="3">
        <v>1456</v>
      </c>
      <c r="D18" s="2" t="str">
        <f t="shared" si="0"/>
        <v/>
      </c>
      <c r="F18" s="2">
        <v>3</v>
      </c>
      <c r="G18" s="2" t="s">
        <v>69</v>
      </c>
      <c r="H18" s="2" t="s">
        <v>59</v>
      </c>
      <c r="I18" s="2">
        <v>16</v>
      </c>
      <c r="J18" s="2" t="str">
        <f t="shared" si="1"/>
        <v>DAEGU(Cesinha)</v>
      </c>
    </row>
    <row r="19" spans="1:10" x14ac:dyDescent="0.3">
      <c r="A19" s="2" t="s">
        <v>47</v>
      </c>
      <c r="B19" s="3">
        <v>15000</v>
      </c>
      <c r="C19" s="3">
        <v>1145</v>
      </c>
      <c r="D19" s="2" t="str">
        <f t="shared" si="0"/>
        <v/>
      </c>
      <c r="F19" s="2">
        <v>4</v>
      </c>
      <c r="G19" s="2" t="s">
        <v>70</v>
      </c>
      <c r="H19" s="2" t="s">
        <v>64</v>
      </c>
      <c r="I19" s="2">
        <v>15</v>
      </c>
      <c r="J19" s="2" t="str">
        <f t="shared" si="1"/>
        <v>POHANG(Pesic)</v>
      </c>
    </row>
    <row r="20" spans="1:10" x14ac:dyDescent="0.3">
      <c r="A20" s="2" t="s">
        <v>48</v>
      </c>
      <c r="B20" s="3">
        <v>20000</v>
      </c>
      <c r="C20" s="3">
        <v>467</v>
      </c>
      <c r="D20" s="2" t="str">
        <f t="shared" si="0"/>
        <v>최소판매</v>
      </c>
      <c r="F20" s="2">
        <v>5</v>
      </c>
      <c r="G20" s="2" t="s">
        <v>73</v>
      </c>
      <c r="H20" s="2" t="s">
        <v>60</v>
      </c>
      <c r="I20" s="2">
        <v>15</v>
      </c>
      <c r="J20" s="2" t="str">
        <f t="shared" si="1"/>
        <v>JEJU(Mugosa)</v>
      </c>
    </row>
    <row r="21" spans="1:10" x14ac:dyDescent="0.3">
      <c r="A21" s="2" t="s">
        <v>49</v>
      </c>
      <c r="B21" s="3">
        <v>19500</v>
      </c>
      <c r="C21" s="3">
        <v>681</v>
      </c>
      <c r="D21" s="2" t="str">
        <f t="shared" si="0"/>
        <v/>
      </c>
      <c r="F21" s="2">
        <v>6</v>
      </c>
      <c r="G21" s="2" t="s">
        <v>72</v>
      </c>
      <c r="H21" s="2" t="s">
        <v>61</v>
      </c>
      <c r="I21" s="2">
        <v>13</v>
      </c>
      <c r="J21" s="2" t="str">
        <f t="shared" si="1"/>
        <v>SANGJU(Djeric)</v>
      </c>
    </row>
    <row r="22" spans="1:10" x14ac:dyDescent="0.3">
      <c r="A22" s="2" t="s">
        <v>51</v>
      </c>
      <c r="B22" s="3">
        <v>18000</v>
      </c>
      <c r="C22" s="3">
        <v>953</v>
      </c>
      <c r="D22" s="2" t="str">
        <f t="shared" si="0"/>
        <v/>
      </c>
      <c r="F22" s="2">
        <v>7</v>
      </c>
      <c r="G22" s="2" t="s">
        <v>71</v>
      </c>
      <c r="H22" s="2" t="s">
        <v>65</v>
      </c>
      <c r="I22" s="2">
        <v>11</v>
      </c>
      <c r="J22" s="2" t="str">
        <f t="shared" si="1"/>
        <v>INCHEON(David)</v>
      </c>
    </row>
    <row r="23" spans="1:10" x14ac:dyDescent="0.3">
      <c r="A23" s="2" t="s">
        <v>50</v>
      </c>
      <c r="B23" s="3">
        <v>17500</v>
      </c>
      <c r="C23" s="3">
        <v>1786</v>
      </c>
      <c r="D23" s="2" t="str">
        <f t="shared" si="0"/>
        <v>최대판매</v>
      </c>
      <c r="F23" s="2">
        <v>8</v>
      </c>
      <c r="G23" s="2" t="s">
        <v>74</v>
      </c>
      <c r="H23" s="2" t="s">
        <v>62</v>
      </c>
      <c r="I23" s="2">
        <v>10</v>
      </c>
      <c r="J23" s="2" t="str">
        <f t="shared" si="1"/>
        <v>SEOUL(Edgar)</v>
      </c>
    </row>
    <row r="24" spans="1:10" x14ac:dyDescent="0.3">
      <c r="A24" s="2" t="s">
        <v>52</v>
      </c>
      <c r="B24" s="3">
        <v>16000</v>
      </c>
      <c r="C24" s="3">
        <v>1399</v>
      </c>
      <c r="D24" s="2" t="str">
        <f t="shared" si="0"/>
        <v/>
      </c>
      <c r="F24" s="2">
        <v>9</v>
      </c>
      <c r="G24" s="2" t="s">
        <v>66</v>
      </c>
      <c r="H24" s="2" t="s">
        <v>63</v>
      </c>
      <c r="I24" s="2">
        <v>10</v>
      </c>
      <c r="J24" s="2" t="str">
        <f t="shared" si="1"/>
        <v>JEONBUK(Lopes)</v>
      </c>
    </row>
    <row r="25" spans="1:10" x14ac:dyDescent="0.3">
      <c r="A25" s="2" t="s">
        <v>78</v>
      </c>
      <c r="B25" s="3">
        <v>15500</v>
      </c>
      <c r="C25" s="3">
        <v>868</v>
      </c>
      <c r="D25" s="2" t="str">
        <f t="shared" si="0"/>
        <v/>
      </c>
      <c r="F25" s="2">
        <v>10</v>
      </c>
      <c r="G25" s="2" t="s">
        <v>77</v>
      </c>
      <c r="H25" s="2" t="s">
        <v>76</v>
      </c>
      <c r="I25" s="2">
        <v>9</v>
      </c>
      <c r="J25" s="2" t="str">
        <f t="shared" si="1"/>
        <v>GANGWON(Alli)</v>
      </c>
    </row>
    <row r="27" spans="1:10" x14ac:dyDescent="0.3">
      <c r="A27" s="1" t="s">
        <v>84</v>
      </c>
      <c r="B27" s="4" t="s">
        <v>85</v>
      </c>
    </row>
    <row r="28" spans="1:10" x14ac:dyDescent="0.3">
      <c r="A28" s="5" t="s">
        <v>86</v>
      </c>
      <c r="B28" s="2" t="s">
        <v>87</v>
      </c>
      <c r="C28" s="2" t="s">
        <v>88</v>
      </c>
      <c r="D28" s="2" t="s">
        <v>89</v>
      </c>
      <c r="E28" s="6" t="s">
        <v>99</v>
      </c>
    </row>
    <row r="29" spans="1:10" x14ac:dyDescent="0.3">
      <c r="A29" s="5" t="s">
        <v>90</v>
      </c>
      <c r="B29" s="2">
        <v>84</v>
      </c>
      <c r="C29" s="2">
        <v>89</v>
      </c>
      <c r="D29" s="2">
        <f>SUM(B29:C29)</f>
        <v>173</v>
      </c>
      <c r="E29" s="2" t="str">
        <f>HLOOKUP(AVERAGE(B29:C29),$B$39:$E$40,2)</f>
        <v>우수</v>
      </c>
    </row>
    <row r="30" spans="1:10" x14ac:dyDescent="0.3">
      <c r="A30" s="5" t="s">
        <v>91</v>
      </c>
      <c r="B30" s="2">
        <v>76</v>
      </c>
      <c r="C30" s="2">
        <v>73</v>
      </c>
      <c r="D30" s="2">
        <f t="shared" ref="D30:D35" si="2">SUM(B30:C30)</f>
        <v>149</v>
      </c>
      <c r="E30" s="2" t="str">
        <f t="shared" ref="E30:E36" si="3">HLOOKUP(AVERAGE(B30:C30),$B$39:$E$40,2)</f>
        <v>보통</v>
      </c>
    </row>
    <row r="31" spans="1:10" x14ac:dyDescent="0.3">
      <c r="A31" s="5" t="s">
        <v>92</v>
      </c>
      <c r="B31" s="2">
        <v>91</v>
      </c>
      <c r="C31" s="2">
        <v>95</v>
      </c>
      <c r="D31" s="2">
        <f t="shared" si="2"/>
        <v>186</v>
      </c>
      <c r="E31" s="2" t="str">
        <f t="shared" si="3"/>
        <v>최우수</v>
      </c>
    </row>
    <row r="32" spans="1:10" x14ac:dyDescent="0.3">
      <c r="A32" s="5" t="s">
        <v>93</v>
      </c>
      <c r="B32" s="2">
        <v>82</v>
      </c>
      <c r="C32" s="2">
        <v>86</v>
      </c>
      <c r="D32" s="2">
        <f t="shared" si="2"/>
        <v>168</v>
      </c>
      <c r="E32" s="2" t="str">
        <f t="shared" si="3"/>
        <v>우수</v>
      </c>
    </row>
    <row r="33" spans="1:5" x14ac:dyDescent="0.3">
      <c r="A33" s="5" t="s">
        <v>94</v>
      </c>
      <c r="B33" s="2">
        <v>64</v>
      </c>
      <c r="C33" s="2">
        <v>52</v>
      </c>
      <c r="D33" s="2">
        <f t="shared" si="2"/>
        <v>116</v>
      </c>
      <c r="E33" s="2" t="str">
        <f t="shared" si="3"/>
        <v>노력</v>
      </c>
    </row>
    <row r="34" spans="1:5" x14ac:dyDescent="0.3">
      <c r="A34" s="5" t="s">
        <v>95</v>
      </c>
      <c r="B34" s="2">
        <v>79</v>
      </c>
      <c r="C34" s="2">
        <v>77</v>
      </c>
      <c r="D34" s="2">
        <f t="shared" si="2"/>
        <v>156</v>
      </c>
      <c r="E34" s="2" t="str">
        <f t="shared" si="3"/>
        <v>보통</v>
      </c>
    </row>
    <row r="35" spans="1:5" x14ac:dyDescent="0.3">
      <c r="A35" s="5" t="s">
        <v>96</v>
      </c>
      <c r="B35" s="2">
        <v>87</v>
      </c>
      <c r="C35" s="2">
        <v>82</v>
      </c>
      <c r="D35" s="2">
        <f t="shared" si="2"/>
        <v>169</v>
      </c>
      <c r="E35" s="2" t="str">
        <f t="shared" si="3"/>
        <v>우수</v>
      </c>
    </row>
    <row r="36" spans="1:5" x14ac:dyDescent="0.3">
      <c r="A36" s="5" t="s">
        <v>97</v>
      </c>
      <c r="B36" s="2">
        <v>99</v>
      </c>
      <c r="C36" s="2">
        <v>97</v>
      </c>
      <c r="D36" s="2">
        <f t="shared" ref="D36" si="4">SUM(B36:C36)</f>
        <v>196</v>
      </c>
      <c r="E36" s="2" t="str">
        <f t="shared" si="3"/>
        <v>최우수</v>
      </c>
    </row>
    <row r="38" spans="1:5" x14ac:dyDescent="0.3">
      <c r="A38" s="7" t="s">
        <v>104</v>
      </c>
    </row>
    <row r="39" spans="1:5" x14ac:dyDescent="0.3">
      <c r="A39" s="5" t="s">
        <v>98</v>
      </c>
      <c r="B39" s="2">
        <v>0</v>
      </c>
      <c r="C39" s="2">
        <v>60</v>
      </c>
      <c r="D39" s="2">
        <v>80</v>
      </c>
      <c r="E39" s="2">
        <v>90</v>
      </c>
    </row>
    <row r="40" spans="1:5" x14ac:dyDescent="0.3">
      <c r="A40" s="5" t="s">
        <v>99</v>
      </c>
      <c r="B40" s="2" t="s">
        <v>103</v>
      </c>
      <c r="C40" s="2" t="s">
        <v>102</v>
      </c>
      <c r="D40" s="2" t="s">
        <v>100</v>
      </c>
      <c r="E40" s="2" t="s">
        <v>101</v>
      </c>
    </row>
  </sheetData>
  <mergeCells count="2">
    <mergeCell ref="A12:C12"/>
    <mergeCell ref="F12:H1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sqref="A1:G1"/>
    </sheetView>
  </sheetViews>
  <sheetFormatPr defaultRowHeight="16.5" outlineLevelRow="3" x14ac:dyDescent="0.3"/>
  <cols>
    <col min="2" max="2" width="11.875" bestFit="1" customWidth="1"/>
  </cols>
  <sheetData>
    <row r="1" spans="1:7" ht="20.25" x14ac:dyDescent="0.3">
      <c r="A1" s="27" t="s">
        <v>154</v>
      </c>
      <c r="B1" s="27"/>
      <c r="C1" s="27"/>
      <c r="D1" s="27"/>
      <c r="E1" s="27"/>
      <c r="F1" s="27"/>
      <c r="G1" s="27"/>
    </row>
    <row r="3" spans="1:7" x14ac:dyDescent="0.3">
      <c r="A3" s="2" t="s">
        <v>143</v>
      </c>
      <c r="B3" s="2" t="s">
        <v>144</v>
      </c>
      <c r="C3" s="2" t="s">
        <v>145</v>
      </c>
      <c r="D3" s="2" t="s">
        <v>146</v>
      </c>
      <c r="E3" s="2" t="s">
        <v>147</v>
      </c>
      <c r="F3" s="2" t="s">
        <v>148</v>
      </c>
      <c r="G3" s="2" t="s">
        <v>224</v>
      </c>
    </row>
    <row r="4" spans="1:7" outlineLevel="3" x14ac:dyDescent="0.3">
      <c r="A4" s="2" t="s">
        <v>213</v>
      </c>
      <c r="B4" s="2" t="s">
        <v>151</v>
      </c>
      <c r="C4" s="2">
        <v>84</v>
      </c>
      <c r="D4" s="2">
        <v>86</v>
      </c>
      <c r="E4" s="2">
        <v>93</v>
      </c>
      <c r="F4" s="2">
        <v>263</v>
      </c>
      <c r="G4" s="2" t="s">
        <v>150</v>
      </c>
    </row>
    <row r="5" spans="1:7" outlineLevel="3" x14ac:dyDescent="0.3">
      <c r="A5" s="2" t="s">
        <v>214</v>
      </c>
      <c r="B5" s="2" t="s">
        <v>151</v>
      </c>
      <c r="C5" s="2">
        <v>91</v>
      </c>
      <c r="D5" s="2">
        <v>76</v>
      </c>
      <c r="E5" s="2">
        <v>94</v>
      </c>
      <c r="F5" s="2">
        <v>261</v>
      </c>
      <c r="G5" s="2" t="s">
        <v>150</v>
      </c>
    </row>
    <row r="6" spans="1:7" outlineLevel="3" x14ac:dyDescent="0.3">
      <c r="A6" s="2" t="s">
        <v>216</v>
      </c>
      <c r="B6" s="2" t="s">
        <v>151</v>
      </c>
      <c r="C6" s="2">
        <v>75</v>
      </c>
      <c r="D6" s="2">
        <v>97</v>
      </c>
      <c r="E6" s="2">
        <v>83</v>
      </c>
      <c r="F6" s="2">
        <v>255</v>
      </c>
      <c r="G6" s="2" t="s">
        <v>150</v>
      </c>
    </row>
    <row r="7" spans="1:7" outlineLevel="3" x14ac:dyDescent="0.3">
      <c r="A7" s="2" t="s">
        <v>219</v>
      </c>
      <c r="B7" s="2" t="s">
        <v>151</v>
      </c>
      <c r="C7" s="2">
        <v>86</v>
      </c>
      <c r="D7" s="2">
        <v>82</v>
      </c>
      <c r="E7" s="2">
        <v>79</v>
      </c>
      <c r="F7" s="2">
        <v>247</v>
      </c>
      <c r="G7" s="2" t="s">
        <v>153</v>
      </c>
    </row>
    <row r="8" spans="1:7" outlineLevel="3" x14ac:dyDescent="0.3">
      <c r="A8" s="2" t="s">
        <v>221</v>
      </c>
      <c r="B8" s="2" t="s">
        <v>151</v>
      </c>
      <c r="C8" s="2">
        <v>88</v>
      </c>
      <c r="D8" s="2">
        <v>84</v>
      </c>
      <c r="E8" s="2">
        <v>59</v>
      </c>
      <c r="F8" s="2">
        <v>231</v>
      </c>
      <c r="G8" s="2" t="s">
        <v>152</v>
      </c>
    </row>
    <row r="9" spans="1:7" outlineLevel="3" x14ac:dyDescent="0.3">
      <c r="A9" s="2" t="s">
        <v>222</v>
      </c>
      <c r="B9" s="2" t="s">
        <v>151</v>
      </c>
      <c r="C9" s="2">
        <v>69</v>
      </c>
      <c r="D9" s="2">
        <v>94</v>
      </c>
      <c r="E9" s="2">
        <v>67</v>
      </c>
      <c r="F9" s="2">
        <v>230</v>
      </c>
      <c r="G9" s="2" t="s">
        <v>152</v>
      </c>
    </row>
    <row r="10" spans="1:7" outlineLevel="2" x14ac:dyDescent="0.3">
      <c r="A10" s="2"/>
      <c r="B10" s="22" t="s">
        <v>259</v>
      </c>
      <c r="C10" s="2">
        <f>SUBTOTAL(5,C4:C9)</f>
        <v>69</v>
      </c>
      <c r="D10" s="2">
        <f>SUBTOTAL(5,D4:D9)</f>
        <v>76</v>
      </c>
      <c r="E10" s="2">
        <f>SUBTOTAL(5,E4:E9)</f>
        <v>59</v>
      </c>
      <c r="F10" s="2">
        <f>SUBTOTAL(5,F4:F9)</f>
        <v>230</v>
      </c>
      <c r="G10" s="2"/>
    </row>
    <row r="11" spans="1:7" outlineLevel="1" x14ac:dyDescent="0.3">
      <c r="A11" s="2"/>
      <c r="B11" s="22" t="s">
        <v>256</v>
      </c>
      <c r="C11" s="2">
        <f>SUBTOTAL(4,C4:C9)</f>
        <v>91</v>
      </c>
      <c r="D11" s="2">
        <f>SUBTOTAL(4,D4:D9)</f>
        <v>97</v>
      </c>
      <c r="E11" s="2">
        <f>SUBTOTAL(4,E4:E9)</f>
        <v>94</v>
      </c>
      <c r="F11" s="2">
        <f>SUBTOTAL(4,F4:F9)</f>
        <v>263</v>
      </c>
      <c r="G11" s="2"/>
    </row>
    <row r="12" spans="1:7" outlineLevel="3" x14ac:dyDescent="0.3">
      <c r="A12" s="2" t="s">
        <v>212</v>
      </c>
      <c r="B12" s="2" t="s">
        <v>149</v>
      </c>
      <c r="C12" s="2">
        <v>89</v>
      </c>
      <c r="D12" s="2">
        <v>92</v>
      </c>
      <c r="E12" s="2">
        <v>86</v>
      </c>
      <c r="F12" s="2">
        <v>267</v>
      </c>
      <c r="G12" s="2" t="s">
        <v>150</v>
      </c>
    </row>
    <row r="13" spans="1:7" outlineLevel="3" x14ac:dyDescent="0.3">
      <c r="A13" s="2" t="s">
        <v>215</v>
      </c>
      <c r="B13" s="2" t="s">
        <v>149</v>
      </c>
      <c r="C13" s="2">
        <v>86</v>
      </c>
      <c r="D13" s="2">
        <v>87</v>
      </c>
      <c r="E13" s="2">
        <v>84</v>
      </c>
      <c r="F13" s="2">
        <v>257</v>
      </c>
      <c r="G13" s="2" t="s">
        <v>150</v>
      </c>
    </row>
    <row r="14" spans="1:7" outlineLevel="3" x14ac:dyDescent="0.3">
      <c r="A14" s="2" t="s">
        <v>217</v>
      </c>
      <c r="B14" s="2" t="s">
        <v>149</v>
      </c>
      <c r="C14" s="2">
        <v>68</v>
      </c>
      <c r="D14" s="2">
        <v>86</v>
      </c>
      <c r="E14" s="2">
        <v>78</v>
      </c>
      <c r="F14" s="2">
        <v>232</v>
      </c>
      <c r="G14" s="2" t="s">
        <v>152</v>
      </c>
    </row>
    <row r="15" spans="1:7" outlineLevel="3" x14ac:dyDescent="0.3">
      <c r="A15" s="2" t="s">
        <v>218</v>
      </c>
      <c r="B15" s="2" t="s">
        <v>149</v>
      </c>
      <c r="C15" s="2">
        <v>86</v>
      </c>
      <c r="D15" s="2">
        <v>96</v>
      </c>
      <c r="E15" s="2">
        <v>88</v>
      </c>
      <c r="F15" s="2">
        <v>270</v>
      </c>
      <c r="G15" s="2" t="s">
        <v>150</v>
      </c>
    </row>
    <row r="16" spans="1:7" outlineLevel="3" x14ac:dyDescent="0.3">
      <c r="A16" s="2" t="s">
        <v>220</v>
      </c>
      <c r="B16" s="2" t="s">
        <v>149</v>
      </c>
      <c r="C16" s="2">
        <v>78</v>
      </c>
      <c r="D16" s="2">
        <v>81</v>
      </c>
      <c r="E16" s="2">
        <v>82</v>
      </c>
      <c r="F16" s="2">
        <v>241</v>
      </c>
      <c r="G16" s="2" t="s">
        <v>153</v>
      </c>
    </row>
    <row r="17" spans="1:7" outlineLevel="3" x14ac:dyDescent="0.3">
      <c r="A17" s="2" t="s">
        <v>223</v>
      </c>
      <c r="B17" s="2" t="s">
        <v>149</v>
      </c>
      <c r="C17" s="2">
        <v>94</v>
      </c>
      <c r="D17" s="2">
        <v>67</v>
      </c>
      <c r="E17" s="2">
        <v>67</v>
      </c>
      <c r="F17" s="2">
        <v>228</v>
      </c>
      <c r="G17" s="2" t="s">
        <v>152</v>
      </c>
    </row>
    <row r="18" spans="1:7" outlineLevel="2" x14ac:dyDescent="0.3">
      <c r="A18" s="23"/>
      <c r="B18" s="24" t="s">
        <v>260</v>
      </c>
      <c r="C18" s="23">
        <f>SUBTOTAL(5,C12:C17)</f>
        <v>68</v>
      </c>
      <c r="D18" s="23">
        <f>SUBTOTAL(5,D12:D17)</f>
        <v>67</v>
      </c>
      <c r="E18" s="23">
        <f>SUBTOTAL(5,E12:E17)</f>
        <v>67</v>
      </c>
      <c r="F18" s="23">
        <f>SUBTOTAL(5,F12:F17)</f>
        <v>228</v>
      </c>
      <c r="G18" s="23"/>
    </row>
    <row r="19" spans="1:7" outlineLevel="1" x14ac:dyDescent="0.3">
      <c r="A19" s="23"/>
      <c r="B19" s="24" t="s">
        <v>257</v>
      </c>
      <c r="C19" s="23">
        <f>SUBTOTAL(4,C12:C17)</f>
        <v>94</v>
      </c>
      <c r="D19" s="23">
        <f>SUBTOTAL(4,D12:D17)</f>
        <v>96</v>
      </c>
      <c r="E19" s="23">
        <f>SUBTOTAL(4,E12:E17)</f>
        <v>88</v>
      </c>
      <c r="F19" s="23">
        <f>SUBTOTAL(4,F12:F17)</f>
        <v>270</v>
      </c>
      <c r="G19" s="23"/>
    </row>
    <row r="20" spans="1:7" x14ac:dyDescent="0.3">
      <c r="A20" s="23"/>
      <c r="B20" s="24" t="s">
        <v>261</v>
      </c>
      <c r="C20" s="23">
        <f>SUBTOTAL(5,C4:C17)</f>
        <v>68</v>
      </c>
      <c r="D20" s="23">
        <f>SUBTOTAL(5,D4:D17)</f>
        <v>67</v>
      </c>
      <c r="E20" s="23">
        <f>SUBTOTAL(5,E4:E17)</f>
        <v>59</v>
      </c>
      <c r="F20" s="23">
        <f>SUBTOTAL(5,F4:F17)</f>
        <v>228</v>
      </c>
      <c r="G20" s="23"/>
    </row>
    <row r="21" spans="1:7" x14ac:dyDescent="0.3">
      <c r="A21" s="23"/>
      <c r="B21" s="24" t="s">
        <v>258</v>
      </c>
      <c r="C21" s="23">
        <f>SUBTOTAL(4,C4:C17)</f>
        <v>94</v>
      </c>
      <c r="D21" s="23">
        <f>SUBTOTAL(4,D4:D17)</f>
        <v>97</v>
      </c>
      <c r="E21" s="23">
        <f>SUBTOTAL(4,E4:E17)</f>
        <v>94</v>
      </c>
      <c r="F21" s="23">
        <f>SUBTOTAL(4,F4:F17)</f>
        <v>270</v>
      </c>
      <c r="G21" s="23"/>
    </row>
  </sheetData>
  <sortState ref="A4:G15">
    <sortCondition descending="1" ref="B4:B15"/>
  </sortState>
  <mergeCells count="1">
    <mergeCell ref="A1:G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sqref="A1:F1"/>
    </sheetView>
  </sheetViews>
  <sheetFormatPr defaultRowHeight="16.5" x14ac:dyDescent="0.3"/>
  <cols>
    <col min="1" max="1" width="11" bestFit="1" customWidth="1"/>
    <col min="2" max="2" width="13" bestFit="1" customWidth="1"/>
    <col min="4" max="5" width="9.125" bestFit="1" customWidth="1"/>
    <col min="6" max="6" width="13" bestFit="1" customWidth="1"/>
  </cols>
  <sheetData>
    <row r="1" spans="1:6" ht="20.25" x14ac:dyDescent="0.3">
      <c r="A1" s="27" t="s">
        <v>227</v>
      </c>
      <c r="B1" s="27"/>
      <c r="C1" s="27"/>
      <c r="D1" s="27"/>
      <c r="E1" s="27"/>
      <c r="F1" s="27"/>
    </row>
    <row r="3" spans="1:6" x14ac:dyDescent="0.3">
      <c r="A3" s="2" t="s">
        <v>262</v>
      </c>
      <c r="B3" s="2" t="s">
        <v>263</v>
      </c>
      <c r="C3" s="2" t="s">
        <v>225</v>
      </c>
      <c r="D3" s="2" t="s">
        <v>226</v>
      </c>
      <c r="E3" s="2" t="s">
        <v>264</v>
      </c>
      <c r="F3" s="2" t="s">
        <v>265</v>
      </c>
    </row>
    <row r="4" spans="1:6" x14ac:dyDescent="0.3">
      <c r="A4" s="2" t="s">
        <v>266</v>
      </c>
      <c r="B4" s="2" t="s">
        <v>267</v>
      </c>
      <c r="C4" s="2" t="s">
        <v>268</v>
      </c>
      <c r="D4" s="3">
        <v>4562</v>
      </c>
      <c r="E4" s="3">
        <v>22000</v>
      </c>
      <c r="F4" s="3">
        <f>D4*E4</f>
        <v>100364000</v>
      </c>
    </row>
    <row r="5" spans="1:6" x14ac:dyDescent="0.3">
      <c r="A5" s="2" t="s">
        <v>269</v>
      </c>
      <c r="B5" s="2" t="s">
        <v>270</v>
      </c>
      <c r="C5" s="2" t="s">
        <v>271</v>
      </c>
      <c r="D5" s="3">
        <v>3529</v>
      </c>
      <c r="E5" s="3">
        <v>35000</v>
      </c>
      <c r="F5" s="3">
        <f t="shared" ref="F5:F12" si="0">D5*E5</f>
        <v>123515000</v>
      </c>
    </row>
    <row r="6" spans="1:6" x14ac:dyDescent="0.3">
      <c r="A6" s="2" t="s">
        <v>272</v>
      </c>
      <c r="B6" s="2" t="s">
        <v>273</v>
      </c>
      <c r="C6" s="2" t="s">
        <v>274</v>
      </c>
      <c r="D6" s="3">
        <v>5394</v>
      </c>
      <c r="E6" s="3">
        <v>12500</v>
      </c>
      <c r="F6" s="3">
        <f t="shared" si="0"/>
        <v>67425000</v>
      </c>
    </row>
    <row r="7" spans="1:6" x14ac:dyDescent="0.3">
      <c r="A7" s="2" t="s">
        <v>275</v>
      </c>
      <c r="B7" s="2" t="s">
        <v>276</v>
      </c>
      <c r="C7" s="2" t="s">
        <v>277</v>
      </c>
      <c r="D7" s="3">
        <v>3876</v>
      </c>
      <c r="E7" s="3">
        <v>15000</v>
      </c>
      <c r="F7" s="3">
        <f t="shared" si="0"/>
        <v>58140000</v>
      </c>
    </row>
    <row r="8" spans="1:6" x14ac:dyDescent="0.3">
      <c r="A8" s="2" t="s">
        <v>278</v>
      </c>
      <c r="B8" s="2" t="s">
        <v>279</v>
      </c>
      <c r="C8" s="2" t="s">
        <v>280</v>
      </c>
      <c r="D8" s="3">
        <v>4166.666666666667</v>
      </c>
      <c r="E8" s="3">
        <v>24000</v>
      </c>
      <c r="F8" s="3">
        <f t="shared" si="0"/>
        <v>100000000</v>
      </c>
    </row>
    <row r="9" spans="1:6" x14ac:dyDescent="0.3">
      <c r="A9" s="2" t="s">
        <v>281</v>
      </c>
      <c r="B9" s="2" t="s">
        <v>282</v>
      </c>
      <c r="C9" s="2" t="s">
        <v>283</v>
      </c>
      <c r="D9" s="3">
        <v>4328</v>
      </c>
      <c r="E9" s="3">
        <v>18500</v>
      </c>
      <c r="F9" s="3">
        <f t="shared" si="0"/>
        <v>80068000</v>
      </c>
    </row>
    <row r="10" spans="1:6" x14ac:dyDescent="0.3">
      <c r="A10" s="2" t="s">
        <v>284</v>
      </c>
      <c r="B10" s="2" t="s">
        <v>285</v>
      </c>
      <c r="C10" s="2" t="s">
        <v>286</v>
      </c>
      <c r="D10" s="3">
        <v>5551</v>
      </c>
      <c r="E10" s="3">
        <v>22500</v>
      </c>
      <c r="F10" s="3">
        <f t="shared" si="0"/>
        <v>124897500</v>
      </c>
    </row>
    <row r="11" spans="1:6" x14ac:dyDescent="0.3">
      <c r="A11" s="2" t="s">
        <v>287</v>
      </c>
      <c r="B11" s="2" t="s">
        <v>288</v>
      </c>
      <c r="C11" s="2" t="s">
        <v>289</v>
      </c>
      <c r="D11" s="3">
        <v>3175</v>
      </c>
      <c r="E11" s="3">
        <v>23500</v>
      </c>
      <c r="F11" s="3">
        <f t="shared" si="0"/>
        <v>74612500</v>
      </c>
    </row>
    <row r="12" spans="1:6" x14ac:dyDescent="0.3">
      <c r="A12" s="2" t="s">
        <v>290</v>
      </c>
      <c r="B12" s="2" t="s">
        <v>291</v>
      </c>
      <c r="C12" s="2" t="s">
        <v>292</v>
      </c>
      <c r="D12" s="3">
        <v>4682</v>
      </c>
      <c r="E12" s="3">
        <v>36000</v>
      </c>
      <c r="F12" s="3">
        <f t="shared" si="0"/>
        <v>168552000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1"/>
  <sheetViews>
    <sheetView workbookViewId="0">
      <selection sqref="A1:G1"/>
    </sheetView>
  </sheetViews>
  <sheetFormatPr defaultRowHeight="16.5" x14ac:dyDescent="0.3"/>
  <cols>
    <col min="1" max="7" width="7.125" customWidth="1"/>
  </cols>
  <sheetData>
    <row r="1" spans="1:7" ht="20.25" x14ac:dyDescent="0.3">
      <c r="A1" s="27" t="s">
        <v>235</v>
      </c>
      <c r="B1" s="27"/>
      <c r="C1" s="27"/>
      <c r="D1" s="27"/>
      <c r="E1" s="27"/>
      <c r="F1" s="27"/>
      <c r="G1" s="27"/>
    </row>
    <row r="3" spans="1:7" x14ac:dyDescent="0.3">
      <c r="A3" s="25" t="s">
        <v>229</v>
      </c>
      <c r="B3" s="25" t="s">
        <v>232</v>
      </c>
      <c r="C3" s="25" t="s">
        <v>230</v>
      </c>
      <c r="D3" s="25" t="s">
        <v>231</v>
      </c>
      <c r="E3" s="25" t="s">
        <v>233</v>
      </c>
      <c r="F3" s="25" t="s">
        <v>234</v>
      </c>
      <c r="G3" s="25" t="s">
        <v>295</v>
      </c>
    </row>
    <row r="4" spans="1:7" x14ac:dyDescent="0.3">
      <c r="A4" s="2" t="s">
        <v>236</v>
      </c>
      <c r="B4" s="2">
        <v>85</v>
      </c>
      <c r="C4" s="2">
        <v>88</v>
      </c>
      <c r="D4" s="2">
        <v>87</v>
      </c>
      <c r="E4" s="2">
        <v>90</v>
      </c>
      <c r="F4" s="2">
        <v>89</v>
      </c>
      <c r="G4" s="2">
        <f>AVERAGE(B4:F4)</f>
        <v>87.8</v>
      </c>
    </row>
    <row r="5" spans="1:7" x14ac:dyDescent="0.3">
      <c r="A5" s="2" t="s">
        <v>237</v>
      </c>
      <c r="B5" s="2">
        <v>76</v>
      </c>
      <c r="C5" s="2">
        <v>81</v>
      </c>
      <c r="D5" s="2">
        <v>80</v>
      </c>
      <c r="E5" s="2">
        <v>77</v>
      </c>
      <c r="F5" s="2">
        <v>79</v>
      </c>
      <c r="G5" s="2">
        <f t="shared" ref="G5:G11" si="0">AVERAGE(B5:F5)</f>
        <v>78.599999999999994</v>
      </c>
    </row>
    <row r="6" spans="1:7" x14ac:dyDescent="0.3">
      <c r="A6" s="2" t="s">
        <v>238</v>
      </c>
      <c r="B6" s="2">
        <v>65</v>
      </c>
      <c r="C6" s="2">
        <v>59</v>
      </c>
      <c r="D6" s="2">
        <v>64</v>
      </c>
      <c r="E6" s="2">
        <v>60</v>
      </c>
      <c r="F6" s="2">
        <v>61</v>
      </c>
      <c r="G6" s="2">
        <f t="shared" si="0"/>
        <v>61.8</v>
      </c>
    </row>
    <row r="7" spans="1:7" x14ac:dyDescent="0.3">
      <c r="A7" s="2" t="s">
        <v>239</v>
      </c>
      <c r="B7" s="2">
        <v>94</v>
      </c>
      <c r="C7" s="2">
        <v>92</v>
      </c>
      <c r="D7" s="2">
        <v>93</v>
      </c>
      <c r="E7" s="2">
        <v>95</v>
      </c>
      <c r="F7" s="2">
        <v>94</v>
      </c>
      <c r="G7" s="2">
        <f t="shared" si="0"/>
        <v>93.6</v>
      </c>
    </row>
    <row r="8" spans="1:7" x14ac:dyDescent="0.3">
      <c r="A8" s="2" t="s">
        <v>240</v>
      </c>
      <c r="B8" s="2">
        <v>95</v>
      </c>
      <c r="C8" s="2">
        <v>96</v>
      </c>
      <c r="D8" s="2">
        <v>95</v>
      </c>
      <c r="E8" s="2">
        <v>97</v>
      </c>
      <c r="F8" s="2">
        <v>95</v>
      </c>
      <c r="G8" s="2">
        <f t="shared" si="0"/>
        <v>95.6</v>
      </c>
    </row>
    <row r="9" spans="1:7" x14ac:dyDescent="0.3">
      <c r="A9" s="2" t="s">
        <v>241</v>
      </c>
      <c r="B9" s="2">
        <v>73</v>
      </c>
      <c r="C9" s="2">
        <v>75</v>
      </c>
      <c r="D9" s="2">
        <v>79</v>
      </c>
      <c r="E9" s="2">
        <v>76</v>
      </c>
      <c r="F9" s="2">
        <v>77</v>
      </c>
      <c r="G9" s="2">
        <f t="shared" si="0"/>
        <v>76</v>
      </c>
    </row>
    <row r="10" spans="1:7" x14ac:dyDescent="0.3">
      <c r="A10" s="2" t="s">
        <v>242</v>
      </c>
      <c r="B10" s="2">
        <v>83</v>
      </c>
      <c r="C10" s="2">
        <v>86</v>
      </c>
      <c r="D10" s="2">
        <v>87</v>
      </c>
      <c r="E10" s="2">
        <v>84</v>
      </c>
      <c r="F10" s="2">
        <v>85</v>
      </c>
      <c r="G10" s="2">
        <f t="shared" si="0"/>
        <v>85</v>
      </c>
    </row>
    <row r="11" spans="1:7" x14ac:dyDescent="0.3">
      <c r="A11" s="2" t="s">
        <v>243</v>
      </c>
      <c r="B11" s="2">
        <v>88</v>
      </c>
      <c r="C11" s="2">
        <v>90</v>
      </c>
      <c r="D11" s="2">
        <v>84</v>
      </c>
      <c r="E11" s="2">
        <v>89</v>
      </c>
      <c r="F11" s="2">
        <v>87</v>
      </c>
      <c r="G11" s="2">
        <f t="shared" si="0"/>
        <v>87.6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평균">
                <anchor moveWithCells="1" sizeWithCells="1">
                  <from>
                    <xdr:col>1</xdr:col>
                    <xdr:colOff>0</xdr:colOff>
                    <xdr:row>12</xdr:row>
                    <xdr:rowOff>0</xdr:rowOff>
                  </from>
                  <to>
                    <xdr:col>3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1"/>
    </sheetView>
  </sheetViews>
  <sheetFormatPr defaultRowHeight="16.5" x14ac:dyDescent="0.3"/>
  <cols>
    <col min="2" max="2" width="11" bestFit="1" customWidth="1"/>
  </cols>
  <sheetData>
    <row r="1" spans="1:5" ht="20.25" x14ac:dyDescent="0.3">
      <c r="A1" s="27" t="s">
        <v>244</v>
      </c>
      <c r="B1" s="27"/>
      <c r="C1" s="27"/>
      <c r="D1" s="27"/>
      <c r="E1" s="27"/>
    </row>
    <row r="3" spans="1:5" x14ac:dyDescent="0.3">
      <c r="A3" s="2" t="s">
        <v>245</v>
      </c>
      <c r="B3" s="2" t="s">
        <v>246</v>
      </c>
      <c r="C3" s="2" t="s">
        <v>247</v>
      </c>
      <c r="D3" s="2" t="s">
        <v>228</v>
      </c>
      <c r="E3" s="2" t="s">
        <v>248</v>
      </c>
    </row>
    <row r="4" spans="1:5" x14ac:dyDescent="0.3">
      <c r="A4" s="2" t="s">
        <v>249</v>
      </c>
      <c r="B4" s="2">
        <v>35</v>
      </c>
      <c r="C4" s="2">
        <v>300</v>
      </c>
      <c r="D4" s="2">
        <v>276</v>
      </c>
      <c r="E4" s="2">
        <f>B4+C4-D4</f>
        <v>59</v>
      </c>
    </row>
    <row r="5" spans="1:5" x14ac:dyDescent="0.3">
      <c r="A5" s="2" t="s">
        <v>250</v>
      </c>
      <c r="B5" s="2">
        <v>95</v>
      </c>
      <c r="C5" s="2">
        <v>250</v>
      </c>
      <c r="D5" s="2">
        <v>261</v>
      </c>
      <c r="E5" s="2">
        <f t="shared" ref="E5:E9" si="0">B5+C5-D5</f>
        <v>84</v>
      </c>
    </row>
    <row r="6" spans="1:5" x14ac:dyDescent="0.3">
      <c r="A6" s="2" t="s">
        <v>251</v>
      </c>
      <c r="B6" s="2">
        <v>77</v>
      </c>
      <c r="C6" s="2">
        <v>280</v>
      </c>
      <c r="D6" s="2">
        <v>277</v>
      </c>
      <c r="E6" s="2">
        <f t="shared" si="0"/>
        <v>80</v>
      </c>
    </row>
    <row r="7" spans="1:5" x14ac:dyDescent="0.3">
      <c r="A7" s="2" t="s">
        <v>252</v>
      </c>
      <c r="B7" s="2">
        <v>46</v>
      </c>
      <c r="C7" s="2">
        <v>300</v>
      </c>
      <c r="D7" s="2">
        <v>294</v>
      </c>
      <c r="E7" s="2">
        <f t="shared" si="0"/>
        <v>52</v>
      </c>
    </row>
    <row r="8" spans="1:5" x14ac:dyDescent="0.3">
      <c r="A8" s="2" t="s">
        <v>253</v>
      </c>
      <c r="B8" s="2">
        <v>16</v>
      </c>
      <c r="C8" s="2">
        <v>350</v>
      </c>
      <c r="D8" s="2">
        <v>351</v>
      </c>
      <c r="E8" s="2">
        <f t="shared" si="0"/>
        <v>15</v>
      </c>
    </row>
    <row r="9" spans="1:5" x14ac:dyDescent="0.3">
      <c r="A9" s="2" t="s">
        <v>254</v>
      </c>
      <c r="B9" s="2">
        <v>53</v>
      </c>
      <c r="C9" s="2">
        <v>300</v>
      </c>
      <c r="D9" s="2">
        <v>325</v>
      </c>
      <c r="E9" s="2">
        <f t="shared" si="0"/>
        <v>28</v>
      </c>
    </row>
  </sheetData>
  <mergeCells count="1">
    <mergeCell ref="A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김종일</cp:lastModifiedBy>
  <dcterms:created xsi:type="dcterms:W3CDTF">2019-03-21T06:11:33Z</dcterms:created>
  <dcterms:modified xsi:type="dcterms:W3CDTF">2020-01-07T12:40:42Z</dcterms:modified>
</cp:coreProperties>
</file>