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360" yWindow="150" windowWidth="23715" windowHeight="11985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10" r:id="rId5"/>
    <sheet name="분석작업-2" sheetId="11" r:id="rId6"/>
    <sheet name="매크로작업" sheetId="7" r:id="rId7"/>
    <sheet name="차트작업" sheetId="8" r:id="rId8"/>
  </sheets>
  <definedNames>
    <definedName name="_xlnm._FilterDatabase" localSheetId="2" hidden="1">'기본작업-3'!$A$3:$H$18</definedName>
    <definedName name="오픈일자">#REF!</definedName>
    <definedName name="이름">#REF!</definedName>
    <definedName name="학점이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J29" i="4" l="1"/>
  <c r="J30" i="4"/>
  <c r="J31" i="4"/>
  <c r="J32" i="4"/>
  <c r="J33" i="4"/>
  <c r="J34" i="4"/>
  <c r="J35" i="4"/>
  <c r="J36" i="4"/>
  <c r="J37" i="4"/>
  <c r="J28" i="4"/>
  <c r="C12" i="7" l="1"/>
  <c r="D12" i="7"/>
  <c r="E12" i="7"/>
  <c r="B12" i="7"/>
  <c r="F21" i="10" l="1"/>
  <c r="F19" i="10"/>
  <c r="F11" i="10"/>
  <c r="E22" i="10"/>
  <c r="D22" i="10"/>
  <c r="C22" i="10"/>
  <c r="E20" i="10"/>
  <c r="D20" i="10"/>
  <c r="C20" i="10"/>
  <c r="E12" i="10"/>
  <c r="D12" i="10"/>
  <c r="C12" i="10"/>
  <c r="I4" i="4" l="1"/>
  <c r="I5" i="4"/>
  <c r="I6" i="4"/>
  <c r="I7" i="4"/>
  <c r="I8" i="4"/>
  <c r="I9" i="4"/>
  <c r="I10" i="4"/>
  <c r="I11" i="4"/>
  <c r="I3" i="4"/>
  <c r="E37" i="4" l="1"/>
  <c r="E16" i="4"/>
  <c r="E17" i="4"/>
  <c r="E18" i="4"/>
  <c r="E19" i="4"/>
  <c r="E20" i="4"/>
  <c r="E21" i="4"/>
  <c r="E22" i="4"/>
  <c r="E23" i="4"/>
  <c r="E15" i="4"/>
  <c r="E24" i="4" l="1"/>
  <c r="C4" i="4"/>
  <c r="C5" i="4"/>
  <c r="C6" i="4"/>
  <c r="C7" i="4"/>
  <c r="C8" i="4"/>
  <c r="C9" i="4"/>
  <c r="C10" i="4"/>
  <c r="C11" i="4"/>
  <c r="C3" i="4"/>
  <c r="G5" i="8" l="1"/>
  <c r="F5" i="8"/>
  <c r="G9" i="8"/>
  <c r="F9" i="8"/>
  <c r="G11" i="8"/>
  <c r="F11" i="8"/>
  <c r="G7" i="8"/>
  <c r="F7" i="8"/>
  <c r="G10" i="8"/>
  <c r="F10" i="8"/>
  <c r="G8" i="8"/>
  <c r="F8" i="8"/>
  <c r="G6" i="8"/>
  <c r="F6" i="8"/>
  <c r="G4" i="8"/>
  <c r="F4" i="8"/>
  <c r="D11" i="7" l="1"/>
  <c r="E11" i="7" s="1"/>
  <c r="D10" i="7"/>
  <c r="E10" i="7" s="1"/>
  <c r="D9" i="7"/>
  <c r="E9" i="7" s="1"/>
  <c r="D8" i="7"/>
  <c r="E8" i="7" s="1"/>
  <c r="D7" i="7"/>
  <c r="E7" i="7" s="1"/>
  <c r="D6" i="7"/>
  <c r="E6" i="7" s="1"/>
  <c r="D5" i="7"/>
  <c r="E5" i="7" s="1"/>
  <c r="D4" i="7"/>
  <c r="E4" i="7" s="1"/>
</calcChain>
</file>

<file path=xl/comments1.xml><?xml version="1.0" encoding="utf-8"?>
<comments xmlns="http://schemas.openxmlformats.org/spreadsheetml/2006/main">
  <authors>
    <author>김종일</author>
  </authors>
  <commentList>
    <comment ref="A1" authorId="0">
      <text>
        <r>
          <rPr>
            <b/>
            <sz val="9"/>
            <color indexed="81"/>
            <rFont val="돋움"/>
            <family val="3"/>
            <charset val="129"/>
          </rPr>
          <t>5월 둘째 주</t>
        </r>
      </text>
    </comment>
  </commentList>
</comments>
</file>

<file path=xl/sharedStrings.xml><?xml version="1.0" encoding="utf-8"?>
<sst xmlns="http://schemas.openxmlformats.org/spreadsheetml/2006/main" count="419" uniqueCount="295">
  <si>
    <t>744천회</t>
    <phoneticPr fontId="22" type="noConversion"/>
  </si>
  <si>
    <t>1.5만명</t>
    <phoneticPr fontId="22" type="noConversion"/>
  </si>
  <si>
    <t>음악</t>
    <phoneticPr fontId="22" type="noConversion"/>
  </si>
  <si>
    <t>goodmusic</t>
    <phoneticPr fontId="22" type="noConversion"/>
  </si>
  <si>
    <t>706천회</t>
    <phoneticPr fontId="22" type="noConversion"/>
  </si>
  <si>
    <t>2.8만명</t>
    <phoneticPr fontId="22" type="noConversion"/>
  </si>
  <si>
    <t>게임</t>
    <phoneticPr fontId="22" type="noConversion"/>
  </si>
  <si>
    <t>battleteam</t>
    <phoneticPr fontId="22" type="noConversion"/>
  </si>
  <si>
    <t>946천회</t>
    <phoneticPr fontId="22" type="noConversion"/>
  </si>
  <si>
    <t>2.7만명</t>
    <phoneticPr fontId="22" type="noConversion"/>
  </si>
  <si>
    <t>screenking</t>
    <phoneticPr fontId="22" type="noConversion"/>
  </si>
  <si>
    <t>1067천회</t>
    <phoneticPr fontId="22" type="noConversion"/>
  </si>
  <si>
    <t>3.8만명</t>
    <phoneticPr fontId="22" type="noConversion"/>
  </si>
  <si>
    <t>musicbox</t>
    <phoneticPr fontId="22" type="noConversion"/>
  </si>
  <si>
    <t>813천회</t>
    <phoneticPr fontId="22" type="noConversion"/>
  </si>
  <si>
    <t>3.2만명</t>
    <phoneticPr fontId="22" type="noConversion"/>
  </si>
  <si>
    <t>movieplus</t>
    <phoneticPr fontId="22" type="noConversion"/>
  </si>
  <si>
    <t>885천회</t>
    <phoneticPr fontId="22" type="noConversion"/>
  </si>
  <si>
    <t>2.1만명</t>
    <phoneticPr fontId="22" type="noConversion"/>
  </si>
  <si>
    <t>스포츠</t>
    <phoneticPr fontId="22" type="noConversion"/>
  </si>
  <si>
    <t>ballzzang</t>
    <phoneticPr fontId="22" type="noConversion"/>
  </si>
  <si>
    <t>1193천회</t>
    <phoneticPr fontId="22" type="noConversion"/>
  </si>
  <si>
    <t>1.9만명</t>
    <phoneticPr fontId="22" type="noConversion"/>
  </si>
  <si>
    <t>ricekim</t>
    <phoneticPr fontId="22" type="noConversion"/>
  </si>
  <si>
    <t>732천회</t>
    <phoneticPr fontId="22" type="noConversion"/>
  </si>
  <si>
    <t>2.6만명</t>
    <phoneticPr fontId="22" type="noConversion"/>
  </si>
  <si>
    <t>allsports</t>
    <phoneticPr fontId="22" type="noConversion"/>
  </si>
  <si>
    <t>954천회</t>
    <phoneticPr fontId="22" type="noConversion"/>
  </si>
  <si>
    <t>1.4만명</t>
    <phoneticPr fontId="22" type="noConversion"/>
  </si>
  <si>
    <t>todaymovie</t>
    <phoneticPr fontId="22" type="noConversion"/>
  </si>
  <si>
    <t>총조회수</t>
    <phoneticPr fontId="22" type="noConversion"/>
  </si>
  <si>
    <t>재생목록수</t>
    <phoneticPr fontId="22" type="noConversion"/>
  </si>
  <si>
    <t>구독자수</t>
    <phoneticPr fontId="22" type="noConversion"/>
  </si>
  <si>
    <t>가입일</t>
    <phoneticPr fontId="22" type="noConversion"/>
  </si>
  <si>
    <t>카테고리</t>
    <phoneticPr fontId="22" type="noConversion"/>
  </si>
  <si>
    <t>채널명</t>
    <phoneticPr fontId="22" type="noConversion"/>
  </si>
  <si>
    <t>주요 유튜브 시청 현황</t>
    <phoneticPr fontId="22" type="noConversion"/>
  </si>
  <si>
    <t>합계</t>
    <phoneticPr fontId="1" type="noConversion"/>
  </si>
  <si>
    <t>국가명</t>
    <phoneticPr fontId="1" type="noConversion"/>
  </si>
  <si>
    <t>운영비</t>
    <phoneticPr fontId="1" type="noConversion"/>
  </si>
  <si>
    <t>수익</t>
  </si>
  <si>
    <t>세금</t>
  </si>
  <si>
    <t>순이익</t>
  </si>
  <si>
    <t>미국</t>
  </si>
  <si>
    <t>캐나다</t>
  </si>
  <si>
    <t>영국</t>
  </si>
  <si>
    <t>태국</t>
  </si>
  <si>
    <t>일본</t>
  </si>
  <si>
    <t>프랑스</t>
  </si>
  <si>
    <t>중국</t>
  </si>
  <si>
    <t>그리스</t>
    <phoneticPr fontId="1" type="noConversion"/>
  </si>
  <si>
    <t>항공기 운영 현황</t>
  </si>
  <si>
    <t>(단위 : 만원)</t>
    <phoneticPr fontId="1" type="noConversion"/>
  </si>
  <si>
    <t>3월 모의고사 성적표</t>
    <phoneticPr fontId="1" type="noConversion"/>
  </si>
  <si>
    <t>성명</t>
    <phoneticPr fontId="1" type="noConversion"/>
  </si>
  <si>
    <t>반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</si>
  <si>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</si>
  <si>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</si>
  <si>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</si>
  <si>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총점</t>
    <phoneticPr fontId="1" type="noConversion"/>
  </si>
  <si>
    <t>평균</t>
    <phoneticPr fontId="1" type="noConversion"/>
  </si>
  <si>
    <t>손수헌</t>
  </si>
  <si>
    <t>신서안</t>
  </si>
  <si>
    <t>윤세율</t>
  </si>
  <si>
    <t>주효영</t>
  </si>
  <si>
    <t>양윤영</t>
  </si>
  <si>
    <t>B</t>
    <phoneticPr fontId="1" type="noConversion"/>
  </si>
  <si>
    <t>한찬율</t>
  </si>
  <si>
    <t>윤우주</t>
  </si>
  <si>
    <t>송이완</t>
  </si>
  <si>
    <t>A</t>
    <phoneticPr fontId="1" type="noConversion"/>
  </si>
  <si>
    <t>B</t>
    <phoneticPr fontId="1" type="noConversion"/>
  </si>
  <si>
    <t>구분</t>
    <phoneticPr fontId="1" type="noConversion"/>
  </si>
  <si>
    <t>판매가</t>
    <phoneticPr fontId="1" type="noConversion"/>
  </si>
  <si>
    <t>판매량</t>
    <phoneticPr fontId="1" type="noConversion"/>
  </si>
  <si>
    <t>상품명</t>
    <phoneticPr fontId="1" type="noConversion"/>
  </si>
  <si>
    <t>비고</t>
    <phoneticPr fontId="1" type="noConversion"/>
  </si>
  <si>
    <t>방송요일</t>
    <phoneticPr fontId="1" type="noConversion"/>
  </si>
  <si>
    <t>의류</t>
    <phoneticPr fontId="1" type="noConversion"/>
  </si>
  <si>
    <t>뷰티</t>
    <phoneticPr fontId="1" type="noConversion"/>
  </si>
  <si>
    <t>식품</t>
    <phoneticPr fontId="1" type="noConversion"/>
  </si>
  <si>
    <t>쿨썸머티셔츠</t>
    <phoneticPr fontId="1" type="noConversion"/>
  </si>
  <si>
    <t>화이트세럼</t>
    <phoneticPr fontId="1" type="noConversion"/>
  </si>
  <si>
    <t>퍼펙트썬스틱</t>
    <phoneticPr fontId="1" type="noConversion"/>
  </si>
  <si>
    <t>워터멜론스킨</t>
    <phoneticPr fontId="1" type="noConversion"/>
  </si>
  <si>
    <t>프레쉬원피스</t>
    <phoneticPr fontId="1" type="noConversion"/>
  </si>
  <si>
    <t>튼튼홍삼</t>
    <phoneticPr fontId="1" type="noConversion"/>
  </si>
  <si>
    <t>맛좋은사과</t>
    <phoneticPr fontId="1" type="noConversion"/>
  </si>
  <si>
    <t>생활</t>
    <phoneticPr fontId="1" type="noConversion"/>
  </si>
  <si>
    <t>화이트치약</t>
    <phoneticPr fontId="1" type="noConversion"/>
  </si>
  <si>
    <t>퍼퓸바디워시</t>
    <phoneticPr fontId="1" type="noConversion"/>
  </si>
  <si>
    <t>세미팬츠</t>
    <phoneticPr fontId="1" type="noConversion"/>
  </si>
  <si>
    <t>한약먹은오리</t>
    <phoneticPr fontId="1" type="noConversion"/>
  </si>
  <si>
    <t>뉴스킨샴푸</t>
    <phoneticPr fontId="1" type="noConversion"/>
  </si>
  <si>
    <t>월</t>
    <phoneticPr fontId="1" type="noConversion"/>
  </si>
  <si>
    <t>수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</si>
  <si>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</si>
  <si>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</si>
  <si>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</si>
  <si>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매진</t>
    <phoneticPr fontId="1" type="noConversion"/>
  </si>
  <si>
    <t>매진</t>
    <phoneticPr fontId="1" type="noConversion"/>
  </si>
  <si>
    <t>상공홈쇼핑 판매현황</t>
    <phoneticPr fontId="1" type="noConversion"/>
  </si>
  <si>
    <t>예약시간</t>
  </si>
  <si>
    <t>예약인원</t>
  </si>
  <si>
    <t>가격</t>
  </si>
  <si>
    <t>18:30</t>
  </si>
  <si>
    <t>샤브정식</t>
  </si>
  <si>
    <t>18:00</t>
  </si>
  <si>
    <t>13:00</t>
  </si>
  <si>
    <t>12:30</t>
  </si>
  <si>
    <t>19:00</t>
  </si>
  <si>
    <t>해물정식</t>
  </si>
  <si>
    <t>12:00</t>
  </si>
  <si>
    <t>스페셜A</t>
  </si>
  <si>
    <t>스페셜B</t>
  </si>
  <si>
    <t>총액</t>
    <phoneticPr fontId="1" type="noConversion"/>
  </si>
  <si>
    <t>할인액</t>
    <phoneticPr fontId="1" type="noConversion"/>
  </si>
  <si>
    <t>결제예정액</t>
    <phoneticPr fontId="1" type="noConversion"/>
  </si>
  <si>
    <t>여약번호</t>
    <phoneticPr fontId="1" type="noConversion"/>
  </si>
  <si>
    <t>A0511</t>
    <phoneticPr fontId="1" type="noConversion"/>
  </si>
  <si>
    <t>A0512</t>
  </si>
  <si>
    <t>A0513</t>
  </si>
  <si>
    <t>A0514</t>
  </si>
  <si>
    <t>A0515</t>
  </si>
  <si>
    <t>A0516</t>
  </si>
  <si>
    <t>A0517</t>
  </si>
  <si>
    <t>A0518</t>
  </si>
  <si>
    <t>A0519</t>
  </si>
  <si>
    <t>A0520</t>
  </si>
  <si>
    <t>A0521</t>
  </si>
  <si>
    <t>A0522</t>
  </si>
  <si>
    <t>A0523</t>
  </si>
  <si>
    <t>A0524</t>
  </si>
  <si>
    <t>A0525</t>
  </si>
  <si>
    <t>메뉴</t>
    <phoneticPr fontId="1" type="noConversion"/>
  </si>
  <si>
    <t>[표1]</t>
  </si>
  <si>
    <t>응시번호</t>
    <phoneticPr fontId="1" type="noConversion"/>
  </si>
  <si>
    <t>사진공모전 수상내역</t>
    <phoneticPr fontId="1" type="noConversion"/>
  </si>
  <si>
    <t>평가점수</t>
    <phoneticPr fontId="1" type="noConversion"/>
  </si>
  <si>
    <t>수상내역</t>
    <phoneticPr fontId="1" type="noConversion"/>
  </si>
  <si>
    <t>&lt;순위결과표&gt;</t>
    <phoneticPr fontId="1" type="noConversion"/>
  </si>
  <si>
    <t>순위</t>
    <phoneticPr fontId="1" type="noConversion"/>
  </si>
  <si>
    <t>결과</t>
    <phoneticPr fontId="1" type="noConversion"/>
  </si>
  <si>
    <t>대상</t>
    <phoneticPr fontId="1" type="noConversion"/>
  </si>
  <si>
    <t>우수상</t>
    <phoneticPr fontId="1" type="noConversion"/>
  </si>
  <si>
    <t>최우수상</t>
    <phoneticPr fontId="1" type="noConversion"/>
  </si>
  <si>
    <t>장려상</t>
    <phoneticPr fontId="1" type="noConversion"/>
  </si>
  <si>
    <t>[표2]</t>
    <phoneticPr fontId="1" type="noConversion"/>
  </si>
  <si>
    <t>날짜</t>
    <phoneticPr fontId="1" type="noConversion"/>
  </si>
  <si>
    <t>성별</t>
    <phoneticPr fontId="1" type="noConversion"/>
  </si>
  <si>
    <t>[표3]</t>
    <phoneticPr fontId="1" type="noConversion"/>
  </si>
  <si>
    <t>총점</t>
  </si>
  <si>
    <t>임희윤</t>
  </si>
  <si>
    <t>안서훈</t>
  </si>
  <si>
    <t>안두영</t>
  </si>
  <si>
    <t>이유준</t>
  </si>
  <si>
    <t>노한솔</t>
  </si>
  <si>
    <t>서지수</t>
  </si>
  <si>
    <t>정상환</t>
  </si>
  <si>
    <t>곽소희</t>
  </si>
  <si>
    <t>고승예</t>
  </si>
  <si>
    <t>여</t>
    <phoneticPr fontId="1" type="noConversion"/>
  </si>
  <si>
    <t>남</t>
    <phoneticPr fontId="1" type="noConversion"/>
  </si>
  <si>
    <t>성명</t>
  </si>
  <si>
    <t>성명</t>
    <phoneticPr fontId="1" type="noConversion"/>
  </si>
  <si>
    <t>1학년 1학기 성적표</t>
    <phoneticPr fontId="1" type="noConversion"/>
  </si>
  <si>
    <t>중간고사</t>
    <phoneticPr fontId="1" type="noConversion"/>
  </si>
  <si>
    <t>기말고사</t>
    <phoneticPr fontId="1" type="noConversion"/>
  </si>
  <si>
    <t>평균</t>
    <phoneticPr fontId="1" type="noConversion"/>
  </si>
  <si>
    <t>평균 90 이상인 남학생 수</t>
    <phoneticPr fontId="1" type="noConversion"/>
  </si>
  <si>
    <t>&lt;조건&gt;</t>
    <phoneticPr fontId="1" type="noConversion"/>
  </si>
  <si>
    <t>성별</t>
  </si>
  <si>
    <t>성별</t>
    <phoneticPr fontId="1" type="noConversion"/>
  </si>
  <si>
    <t>&gt;=90</t>
    <phoneticPr fontId="1" type="noConversion"/>
  </si>
  <si>
    <t>[표4]</t>
    <phoneticPr fontId="1" type="noConversion"/>
  </si>
  <si>
    <t>사원관리현황</t>
    <phoneticPr fontId="1" type="noConversion"/>
  </si>
  <si>
    <t>부서명</t>
    <phoneticPr fontId="1" type="noConversion"/>
  </si>
  <si>
    <t>직위</t>
    <phoneticPr fontId="1" type="noConversion"/>
  </si>
  <si>
    <t>급여</t>
    <phoneticPr fontId="1" type="noConversion"/>
  </si>
  <si>
    <t>사원코드</t>
    <phoneticPr fontId="1" type="noConversion"/>
  </si>
  <si>
    <t>SANG-01</t>
    <phoneticPr fontId="1" type="noConversion"/>
  </si>
  <si>
    <t>SANG-02</t>
  </si>
  <si>
    <t>SANG-03</t>
  </si>
  <si>
    <t>SANG-04</t>
  </si>
  <si>
    <t>SANG-05</t>
  </si>
  <si>
    <t>SANG-06</t>
  </si>
  <si>
    <t>SANG-07</t>
  </si>
  <si>
    <t>SANG-08</t>
  </si>
  <si>
    <t>SANG-09</t>
  </si>
  <si>
    <t>생산부</t>
    <phoneticPr fontId="1" type="noConversion"/>
  </si>
  <si>
    <t>영업부</t>
    <phoneticPr fontId="1" type="noConversion"/>
  </si>
  <si>
    <t>판매부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</si>
  <si>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</si>
  <si>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</si>
  <si>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</si>
  <si>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[표5]</t>
    <phoneticPr fontId="1" type="noConversion"/>
  </si>
  <si>
    <t>일반</t>
  </si>
  <si>
    <t>주문코드</t>
    <phoneticPr fontId="1" type="noConversion"/>
  </si>
  <si>
    <t>배송코드</t>
    <phoneticPr fontId="1" type="noConversion"/>
  </si>
  <si>
    <t>상품배송현황</t>
    <phoneticPr fontId="1" type="noConversion"/>
  </si>
  <si>
    <t>배송예정일</t>
    <phoneticPr fontId="1" type="noConversion"/>
  </si>
  <si>
    <t>주문자명</t>
    <phoneticPr fontId="1" type="noConversion"/>
  </si>
  <si>
    <t>고서현</t>
  </si>
  <si>
    <t>전채윤</t>
  </si>
  <si>
    <t>허범규</t>
  </si>
  <si>
    <t>김한율</t>
  </si>
  <si>
    <t>신설안</t>
  </si>
  <si>
    <t>백세준</t>
  </si>
  <si>
    <t>정아린</t>
  </si>
  <si>
    <t>양효원</t>
  </si>
  <si>
    <t>임시연</t>
  </si>
  <si>
    <t>이지영</t>
    <phoneticPr fontId="1" type="noConversion"/>
  </si>
  <si>
    <t xml:space="preserve"> yse64  </t>
    <phoneticPr fontId="1" type="noConversion"/>
  </si>
  <si>
    <t xml:space="preserve"> jum64 </t>
    <phoneticPr fontId="1" type="noConversion"/>
  </si>
  <si>
    <t xml:space="preserve">  wed123 </t>
    <phoneticPr fontId="1" type="noConversion"/>
  </si>
  <si>
    <t xml:space="preserve"> sat76 </t>
    <phoneticPr fontId="1" type="noConversion"/>
  </si>
  <si>
    <t xml:space="preserve"> sat119  </t>
    <phoneticPr fontId="1" type="noConversion"/>
  </si>
  <si>
    <t>영업여부</t>
    <phoneticPr fontId="1" type="noConversion"/>
  </si>
  <si>
    <t>영업현황</t>
    <phoneticPr fontId="1" type="noConversion"/>
  </si>
  <si>
    <t>회원코드</t>
  </si>
  <si>
    <t>회원명</t>
  </si>
  <si>
    <t>가입년도</t>
  </si>
  <si>
    <t>거주지역</t>
  </si>
  <si>
    <t>참여횟수</t>
  </si>
  <si>
    <t>납부회비</t>
  </si>
  <si>
    <t>회원등급</t>
  </si>
  <si>
    <t>망원동</t>
  </si>
  <si>
    <t>골드</t>
  </si>
  <si>
    <t>서교동</t>
  </si>
  <si>
    <t>실버</t>
  </si>
  <si>
    <t>성산동</t>
  </si>
  <si>
    <t>차윤교</t>
  </si>
  <si>
    <t>윤아인</t>
  </si>
  <si>
    <t>노혜린</t>
  </si>
  <si>
    <t>임세한</t>
  </si>
  <si>
    <t>강동현</t>
  </si>
  <si>
    <t>정시은</t>
  </si>
  <si>
    <t>문이현</t>
  </si>
  <si>
    <t>조준헌</t>
  </si>
  <si>
    <t>서솔미</t>
  </si>
  <si>
    <t>허아름</t>
  </si>
  <si>
    <t>조소희</t>
  </si>
  <si>
    <t>SG-1002</t>
  </si>
  <si>
    <t>SG-1003</t>
  </si>
  <si>
    <t>SG-1004</t>
  </si>
  <si>
    <t>SG-1005</t>
  </si>
  <si>
    <t>SG-1006</t>
  </si>
  <si>
    <t>SG-1007</t>
  </si>
  <si>
    <t>SG-1008</t>
  </si>
  <si>
    <t>SG-1009</t>
  </si>
  <si>
    <t>SG-1010</t>
  </si>
  <si>
    <t>SG-1011</t>
  </si>
  <si>
    <t>SG-1012</t>
  </si>
  <si>
    <t>SG-1013</t>
  </si>
  <si>
    <t>SG-1014</t>
  </si>
  <si>
    <t>서류</t>
  </si>
  <si>
    <t>면접</t>
  </si>
  <si>
    <t>자격증</t>
  </si>
  <si>
    <t>권호정</t>
  </si>
  <si>
    <t>곽아람</t>
  </si>
  <si>
    <t>황준원</t>
  </si>
  <si>
    <t>양지헌</t>
  </si>
  <si>
    <t>양철수</t>
  </si>
  <si>
    <t>손차훈</t>
  </si>
  <si>
    <t>허희성</t>
  </si>
  <si>
    <t>우종현</t>
  </si>
  <si>
    <t>권지연</t>
  </si>
  <si>
    <t>서승진</t>
  </si>
  <si>
    <t>상공식당 예약현황</t>
    <phoneticPr fontId="1" type="noConversion"/>
  </si>
  <si>
    <t>영업부를 제외한 사원들의 급여 평균</t>
    <phoneticPr fontId="1" type="noConversion"/>
  </si>
  <si>
    <t>신입사원 응시결과</t>
    <phoneticPr fontId="1" type="noConversion"/>
  </si>
  <si>
    <t>여</t>
    <phoneticPr fontId="1" type="noConversion"/>
  </si>
  <si>
    <t>남</t>
    <phoneticPr fontId="1" type="noConversion"/>
  </si>
  <si>
    <t>홍순영</t>
    <phoneticPr fontId="1" type="noConversion"/>
  </si>
  <si>
    <t>이윤희</t>
    <phoneticPr fontId="1" type="noConversion"/>
  </si>
  <si>
    <t>정윤미</t>
    <phoneticPr fontId="1" type="noConversion"/>
  </si>
  <si>
    <t>여</t>
    <phoneticPr fontId="1" type="noConversion"/>
  </si>
  <si>
    <t>상공회원 관리현황</t>
    <phoneticPr fontId="1" type="noConversion"/>
  </si>
  <si>
    <t>SG-1001</t>
    <phoneticPr fontId="1" type="noConversion"/>
  </si>
  <si>
    <t>양진성</t>
    <phoneticPr fontId="1" type="noConversion"/>
  </si>
  <si>
    <t>합정동</t>
    <phoneticPr fontId="1" type="noConversion"/>
  </si>
  <si>
    <t>신성헌</t>
    <phoneticPr fontId="1" type="noConversion"/>
  </si>
  <si>
    <t>황송민</t>
    <phoneticPr fontId="1" type="noConversion"/>
  </si>
  <si>
    <t>남 최대값</t>
  </si>
  <si>
    <t>여 최대값</t>
  </si>
  <si>
    <t>전체 최대값</t>
  </si>
  <si>
    <t>남 평균</t>
  </si>
  <si>
    <t>여 평균</t>
  </si>
  <si>
    <t>전체 평균</t>
  </si>
  <si>
    <t xml:space="preserve"> jum101 </t>
    <phoneticPr fontId="1" type="noConversion"/>
  </si>
  <si>
    <t xml:space="preserve"> thu38  </t>
    <phoneticPr fontId="1" type="noConversion"/>
  </si>
  <si>
    <t xml:space="preserve">  dem46 </t>
    <phoneticPr fontId="1" type="noConversion"/>
  </si>
  <si>
    <t xml:space="preserve"> yse135  </t>
    <phoneticPr fontId="1" type="noConversion"/>
  </si>
  <si>
    <t xml:space="preserve"> dem37 </t>
    <phoneticPr fontId="1" type="noConversion"/>
  </si>
  <si>
    <t>영화/애니메이션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</si>
</sst>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_ "/>
    <numFmt numFmtId="178" formatCode="@&quot;요&quot;&quot;일&quot;"/>
    <numFmt numFmtId="179" formatCode="0.0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궁서체"/>
      <family val="1"/>
      <charset val="129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rgb="FF00B0F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1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54">
      <alignment vertical="center"/>
    </xf>
    <xf numFmtId="14" fontId="3" fillId="0" borderId="0" xfId="54" applyNumberFormat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8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0" borderId="10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0" xfId="0" quotePrefix="1">
      <alignment vertical="center"/>
    </xf>
    <xf numFmtId="14" fontId="0" fillId="0" borderId="10" xfId="0" applyNumberFormat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24" fillId="0" borderId="0" xfId="54" applyFont="1">
      <alignment vertical="center"/>
    </xf>
    <xf numFmtId="0" fontId="25" fillId="0" borderId="0" xfId="54" applyFont="1">
      <alignment vertical="center"/>
    </xf>
    <xf numFmtId="0" fontId="0" fillId="0" borderId="10" xfId="0" applyBorder="1" applyAlignment="1">
      <alignment horizontal="center" vertical="center"/>
    </xf>
    <xf numFmtId="0" fontId="25" fillId="0" borderId="0" xfId="0" applyFont="1">
      <alignment vertical="center"/>
    </xf>
    <xf numFmtId="0" fontId="24" fillId="0" borderId="0" xfId="0" applyFont="1">
      <alignment vertical="center"/>
    </xf>
    <xf numFmtId="0" fontId="0" fillId="0" borderId="10" xfId="0" applyFill="1" applyBorder="1" applyAlignment="1">
      <alignment horizontal="center" vertical="center"/>
    </xf>
    <xf numFmtId="41" fontId="0" fillId="0" borderId="10" xfId="80" applyFont="1" applyBorder="1">
      <alignment vertical="center"/>
    </xf>
    <xf numFmtId="41" fontId="0" fillId="0" borderId="0" xfId="0" applyNumberFormat="1">
      <alignment vertical="center"/>
    </xf>
    <xf numFmtId="0" fontId="0" fillId="0" borderId="10" xfId="0" applyNumberFormat="1" applyBorder="1" applyAlignment="1">
      <alignment horizontal="center" vertical="center"/>
    </xf>
    <xf numFmtId="0" fontId="0" fillId="0" borderId="10" xfId="0" applyBorder="1">
      <alignment vertical="center"/>
    </xf>
    <xf numFmtId="178" fontId="0" fillId="0" borderId="10" xfId="0" applyNumberForma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distributed" vertical="center"/>
    </xf>
    <xf numFmtId="0" fontId="0" fillId="0" borderId="19" xfId="0" applyBorder="1">
      <alignment vertical="center"/>
    </xf>
    <xf numFmtId="0" fontId="0" fillId="0" borderId="20" xfId="0" applyBorder="1" applyAlignment="1">
      <alignment horizontal="distributed" vertical="center"/>
    </xf>
    <xf numFmtId="0" fontId="0" fillId="0" borderId="21" xfId="0" applyBorder="1">
      <alignment vertical="center"/>
    </xf>
    <xf numFmtId="178" fontId="0" fillId="0" borderId="21" xfId="0" applyNumberFormat="1" applyBorder="1">
      <alignment vertical="center"/>
    </xf>
    <xf numFmtId="0" fontId="0" fillId="0" borderId="22" xfId="0" applyBorder="1">
      <alignment vertical="center"/>
    </xf>
    <xf numFmtId="0" fontId="28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</cellXfs>
  <cellStyles count="81">
    <cellStyle name="20% - 강조색1 2" xfId="6"/>
    <cellStyle name="20% - 강조색2 2" xfId="7"/>
    <cellStyle name="20% - 강조색3 2" xfId="8"/>
    <cellStyle name="20% - 강조색4 2" xfId="9"/>
    <cellStyle name="20% - 강조색5 2" xfId="10"/>
    <cellStyle name="20% - 강조색6 2" xfId="11"/>
    <cellStyle name="40% - 강조색1 2" xfId="12"/>
    <cellStyle name="40% - 강조색2 2" xfId="13"/>
    <cellStyle name="40% - 강조색3 2" xfId="14"/>
    <cellStyle name="40% - 강조색4 2" xfId="15"/>
    <cellStyle name="40% - 강조색5 2" xfId="16"/>
    <cellStyle name="40% - 강조색6 2" xfId="17"/>
    <cellStyle name="60% - 강조색1 2" xfId="18"/>
    <cellStyle name="60% - 강조색2 2" xfId="19"/>
    <cellStyle name="60% - 강조색3 2" xfId="20"/>
    <cellStyle name="60% - 강조색4 2" xfId="21"/>
    <cellStyle name="60% - 강조색5 2" xfId="22"/>
    <cellStyle name="60% - 강조색6 2" xfId="23"/>
    <cellStyle name="강조색1 2" xfId="24"/>
    <cellStyle name="강조색2 2" xfId="25"/>
    <cellStyle name="강조색3 2" xfId="26"/>
    <cellStyle name="강조색4 2" xfId="27"/>
    <cellStyle name="강조색5 2" xfId="28"/>
    <cellStyle name="강조색6 2" xfId="29"/>
    <cellStyle name="경고문 2" xfId="30"/>
    <cellStyle name="계산 2" xfId="31"/>
    <cellStyle name="나쁨 2" xfId="32"/>
    <cellStyle name="메모 2" xfId="33"/>
    <cellStyle name="백분율 2" xfId="4"/>
    <cellStyle name="백분율 2 2" xfId="56"/>
    <cellStyle name="백분율 3" xfId="49"/>
    <cellStyle name="백분율 3 2" xfId="66"/>
    <cellStyle name="백분율 4" xfId="57"/>
    <cellStyle name="백분율 4 2" xfId="63"/>
    <cellStyle name="백분율 4 2 2" xfId="67"/>
    <cellStyle name="백분율 4 3" xfId="68"/>
    <cellStyle name="백분율 5" xfId="51"/>
    <cellStyle name="보통 2" xfId="34"/>
    <cellStyle name="설명 텍스트 2" xfId="35"/>
    <cellStyle name="셀 확인 2" xfId="36"/>
    <cellStyle name="쉼표 [0]" xfId="80" builtinId="6"/>
    <cellStyle name="쉼표 [0] 2" xfId="3"/>
    <cellStyle name="쉼표 [0] 2 2" xfId="55"/>
    <cellStyle name="쉼표 [0] 3" xfId="48"/>
    <cellStyle name="쉼표 [0] 3 2" xfId="69"/>
    <cellStyle name="쉼표 [0] 4" xfId="53"/>
    <cellStyle name="쉼표 [0] 4 2" xfId="62"/>
    <cellStyle name="쉼표 [0] 4 2 2" xfId="70"/>
    <cellStyle name="쉼표 [0] 4 3" xfId="71"/>
    <cellStyle name="쉼표 [0] 5" xfId="59"/>
    <cellStyle name="쉼표 [0] 5 2" xfId="72"/>
    <cellStyle name="쉼표 [0] 6" xfId="65"/>
    <cellStyle name="쉼표 [0] 6 2" xfId="73"/>
    <cellStyle name="쉼표 [0] 7" xfId="50"/>
    <cellStyle name="연결된 셀 2" xfId="37"/>
    <cellStyle name="요약 2" xfId="38"/>
    <cellStyle name="입력 2" xfId="39"/>
    <cellStyle name="제목 1 2" xfId="41"/>
    <cellStyle name="제목 2 2" xfId="42"/>
    <cellStyle name="제목 3 2" xfId="43"/>
    <cellStyle name="제목 4 2" xfId="44"/>
    <cellStyle name="제목 5" xfId="40"/>
    <cellStyle name="좋음 2" xfId="45"/>
    <cellStyle name="출력 2" xfId="46"/>
    <cellStyle name="통화 [0] 2" xfId="5"/>
    <cellStyle name="표준" xfId="0" builtinId="0"/>
    <cellStyle name="표준 2" xfId="2"/>
    <cellStyle name="표준 2 2" xfId="54"/>
    <cellStyle name="표준 3" xfId="47"/>
    <cellStyle name="표준 3 2" xfId="74"/>
    <cellStyle name="표준 4" xfId="52"/>
    <cellStyle name="표준 4 2" xfId="61"/>
    <cellStyle name="표준 4 2 2" xfId="75"/>
    <cellStyle name="표준 4 3" xfId="76"/>
    <cellStyle name="표준 5" xfId="58"/>
    <cellStyle name="표준 5 2" xfId="77"/>
    <cellStyle name="표준 6" xfId="60"/>
    <cellStyle name="표준 6 2" xfId="78"/>
    <cellStyle name="표준 7" xfId="64"/>
    <cellStyle name="표준 7 2" xfId="79"/>
    <cellStyle name="표준 8" xfId="1"/>
  </cellStyles>
  <dxfs count="1"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defRPr>
            </a:pPr>
            <a:r>
              <a:rPr lang="en-US" altLang="ko-KR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A</a:t>
            </a:r>
            <a:r>
              <a:rPr lang="ko-KR" altLang="en-US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반 </a:t>
            </a:r>
            <a:r>
              <a:rPr lang="en-US" altLang="ko-KR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3</a:t>
            </a:r>
            <a:r>
              <a:rPr lang="ko-KR" altLang="en-US" sz="1600">
                <a:solidFill>
                  <a:srgbClr val="FFFF00"/>
                </a:solidFill>
                <a:latin typeface="돋움체" panose="020B0609000101010101" pitchFamily="49" charset="-127"/>
                <a:ea typeface="돋움체" panose="020B0609000101010101" pitchFamily="49" charset="-127"/>
              </a:rPr>
              <a:t>월 모의고사 성적표</a:t>
            </a:r>
          </a:p>
        </c:rich>
      </c:tx>
      <c:overlay val="0"/>
      <c:spPr>
        <a:solidFill>
          <a:srgbClr val="0070C0"/>
        </a:solidFill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국어</c:v>
                </c:pt>
              </c:strCache>
            </c:strRef>
          </c:tx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(차트작업!$A$4:$A$5,차트작업!$A$9:$A$10)</c:f>
              <c:strCache>
                <c:ptCount val="4"/>
                <c:pt idx="0">
                  <c:v>손수헌</c:v>
                </c:pt>
                <c:pt idx="1">
                  <c:v>송이완</c:v>
                </c:pt>
                <c:pt idx="2">
                  <c:v>윤우주</c:v>
                </c:pt>
                <c:pt idx="3">
                  <c:v>주효영</c:v>
                </c:pt>
              </c:strCache>
            </c:strRef>
          </c:cat>
          <c:val>
            <c:numRef>
              <c:f>(차트작업!$C$4:$C$5,차트작업!$C$9:$C$10)</c:f>
              <c:numCache>
                <c:formatCode>0_ </c:formatCode>
                <c:ptCount val="4"/>
                <c:pt idx="0">
                  <c:v>86</c:v>
                </c:pt>
                <c:pt idx="1">
                  <c:v>92</c:v>
                </c:pt>
                <c:pt idx="2">
                  <c:v>79</c:v>
                </c:pt>
                <c:pt idx="3">
                  <c:v>53</c:v>
                </c:pt>
              </c:numCache>
            </c:numRef>
          </c:val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영어</c:v>
                </c:pt>
              </c:strCache>
            </c:strRef>
          </c:tx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(차트작업!$A$4:$A$5,차트작업!$A$9:$A$10)</c:f>
              <c:strCache>
                <c:ptCount val="4"/>
                <c:pt idx="0">
                  <c:v>손수헌</c:v>
                </c:pt>
                <c:pt idx="1">
                  <c:v>송이완</c:v>
                </c:pt>
                <c:pt idx="2">
                  <c:v>윤우주</c:v>
                </c:pt>
                <c:pt idx="3">
                  <c:v>주효영</c:v>
                </c:pt>
              </c:strCache>
            </c:strRef>
          </c:cat>
          <c:val>
            <c:numRef>
              <c:f>(차트작업!$D$4:$D$5,차트작업!$D$9:$D$10)</c:f>
              <c:numCache>
                <c:formatCode>0_ </c:formatCode>
                <c:ptCount val="4"/>
                <c:pt idx="0">
                  <c:v>91</c:v>
                </c:pt>
                <c:pt idx="1">
                  <c:v>95</c:v>
                </c:pt>
                <c:pt idx="2">
                  <c:v>86</c:v>
                </c:pt>
                <c:pt idx="3">
                  <c:v>46</c:v>
                </c:pt>
              </c:numCache>
            </c:numRef>
          </c:val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수학</c:v>
                </c:pt>
              </c:strCache>
            </c:strRef>
          </c:tx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(차트작업!$A$4:$A$5,차트작업!$A$9:$A$10)</c:f>
              <c:strCache>
                <c:ptCount val="4"/>
                <c:pt idx="0">
                  <c:v>손수헌</c:v>
                </c:pt>
                <c:pt idx="1">
                  <c:v>송이완</c:v>
                </c:pt>
                <c:pt idx="2">
                  <c:v>윤우주</c:v>
                </c:pt>
                <c:pt idx="3">
                  <c:v>주효영</c:v>
                </c:pt>
              </c:strCache>
            </c:strRef>
          </c:cat>
          <c:val>
            <c:numRef>
              <c:f>(차트작업!$E$4:$E$5,차트작업!$E$9:$E$10)</c:f>
              <c:numCache>
                <c:formatCode>0_ </c:formatCode>
                <c:ptCount val="4"/>
                <c:pt idx="0">
                  <c:v>88</c:v>
                </c:pt>
                <c:pt idx="1">
                  <c:v>94</c:v>
                </c:pt>
                <c:pt idx="2">
                  <c:v>81</c:v>
                </c:pt>
                <c:pt idx="3">
                  <c:v>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3344640"/>
        <c:axId val="139399104"/>
      </c:barChart>
      <c:catAx>
        <c:axId val="143344640"/>
        <c:scaling>
          <c:orientation val="minMax"/>
        </c:scaling>
        <c:delete val="0"/>
        <c:axPos val="r"/>
        <c:majorTickMark val="out"/>
        <c:minorTickMark val="none"/>
        <c:tickLblPos val="nextTo"/>
        <c:crossAx val="139399104"/>
        <c:crosses val="autoZero"/>
        <c:auto val="1"/>
        <c:lblAlgn val="ctr"/>
        <c:lblOffset val="100"/>
        <c:noMultiLvlLbl val="0"/>
      </c:catAx>
      <c:valAx>
        <c:axId val="139399104"/>
        <c:scaling>
          <c:orientation val="maxMin"/>
        </c:scaling>
        <c:delete val="0"/>
        <c:axPos val="b"/>
        <c:majorGridlines/>
        <c:numFmt formatCode="0_ " sourceLinked="1"/>
        <c:majorTickMark val="out"/>
        <c:minorTickMark val="none"/>
        <c:tickLblPos val="nextTo"/>
        <c:crossAx val="143344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9525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13</xdr:row>
      <xdr:rowOff>0</xdr:rowOff>
    </xdr:from>
    <xdr:to>
      <xdr:col>5</xdr:col>
      <xdr:colOff>0</xdr:colOff>
      <xdr:row>15</xdr:row>
      <xdr:rowOff>0</xdr:rowOff>
    </xdr:to>
    <xdr:sp macro="[0]!서식" textlink="">
      <xdr:nvSpPr>
        <xdr:cNvPr id="3" name="빗면 2"/>
        <xdr:cNvSpPr/>
      </xdr:nvSpPr>
      <xdr:spPr>
        <a:xfrm>
          <a:off x="2343150" y="2771775"/>
          <a:ext cx="1657350" cy="4191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7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2"/>
  <sheetViews>
    <sheetView tabSelected="1" workbookViewId="0"/>
  </sheetViews>
  <sheetFormatPr defaultRowHeight="16.5" x14ac:dyDescent="0.3"/>
  <cols>
    <col min="1" max="1" width="11.5" style="1" bestFit="1" customWidth="1"/>
    <col min="2" max="2" width="16" style="1" bestFit="1" customWidth="1"/>
    <col min="3" max="3" width="11.125" style="1" bestFit="1" customWidth="1"/>
    <col min="4" max="4" width="9" style="1" customWidth="1"/>
    <col min="5" max="5" width="11" style="1" bestFit="1" customWidth="1"/>
    <col min="6" max="16384" width="9" style="1"/>
  </cols>
  <sheetData>
    <row r="1" spans="1:6" x14ac:dyDescent="0.3">
      <c r="A1" s="1" t="s">
        <v>36</v>
      </c>
    </row>
    <row r="3" spans="1:6" x14ac:dyDescent="0.3">
      <c r="A3" s="1" t="s">
        <v>35</v>
      </c>
      <c r="B3" s="1" t="s">
        <v>34</v>
      </c>
      <c r="C3" s="1" t="s">
        <v>33</v>
      </c>
      <c r="D3" s="1" t="s">
        <v>32</v>
      </c>
      <c r="E3" s="1" t="s">
        <v>31</v>
      </c>
      <c r="F3" s="1" t="s">
        <v>30</v>
      </c>
    </row>
    <row r="4" spans="1:6" x14ac:dyDescent="0.3">
      <c r="A4" s="1" t="s">
        <v>29</v>
      </c>
      <c r="B4" s="1" t="s">
        <v>294</v>
      </c>
      <c r="C4" s="2">
        <v>42176</v>
      </c>
      <c r="D4" s="1" t="s">
        <v>28</v>
      </c>
      <c r="E4" s="1">
        <v>652</v>
      </c>
      <c r="F4" s="1" t="s">
        <v>27</v>
      </c>
    </row>
    <row r="5" spans="1:6" x14ac:dyDescent="0.3">
      <c r="A5" s="1" t="s">
        <v>26</v>
      </c>
      <c r="B5" s="1" t="s">
        <v>19</v>
      </c>
      <c r="C5" s="2">
        <v>42576</v>
      </c>
      <c r="D5" s="1" t="s">
        <v>25</v>
      </c>
      <c r="E5" s="1">
        <v>617</v>
      </c>
      <c r="F5" s="1" t="s">
        <v>24</v>
      </c>
    </row>
    <row r="6" spans="1:6" x14ac:dyDescent="0.3">
      <c r="A6" s="1" t="s">
        <v>23</v>
      </c>
      <c r="B6" s="1" t="s">
        <v>6</v>
      </c>
      <c r="C6" s="2">
        <v>42705</v>
      </c>
      <c r="D6" s="1" t="s">
        <v>22</v>
      </c>
      <c r="E6" s="1">
        <v>539</v>
      </c>
      <c r="F6" s="1" t="s">
        <v>21</v>
      </c>
    </row>
    <row r="7" spans="1:6" x14ac:dyDescent="0.3">
      <c r="A7" s="1" t="s">
        <v>20</v>
      </c>
      <c r="B7" s="1" t="s">
        <v>19</v>
      </c>
      <c r="C7" s="2">
        <v>42080</v>
      </c>
      <c r="D7" s="1" t="s">
        <v>18</v>
      </c>
      <c r="E7" s="1">
        <v>377</v>
      </c>
      <c r="F7" s="1" t="s">
        <v>17</v>
      </c>
    </row>
    <row r="8" spans="1:6" x14ac:dyDescent="0.3">
      <c r="A8" s="1" t="s">
        <v>16</v>
      </c>
      <c r="B8" s="1" t="s">
        <v>294</v>
      </c>
      <c r="C8" s="2">
        <v>42828</v>
      </c>
      <c r="D8" s="1" t="s">
        <v>15</v>
      </c>
      <c r="E8" s="1">
        <v>518</v>
      </c>
      <c r="F8" s="1" t="s">
        <v>14</v>
      </c>
    </row>
    <row r="9" spans="1:6" x14ac:dyDescent="0.3">
      <c r="A9" s="1" t="s">
        <v>13</v>
      </c>
      <c r="B9" s="1" t="s">
        <v>2</v>
      </c>
      <c r="C9" s="2">
        <v>42605</v>
      </c>
      <c r="D9" s="1" t="s">
        <v>12</v>
      </c>
      <c r="E9" s="1">
        <v>604</v>
      </c>
      <c r="F9" s="1" t="s">
        <v>11</v>
      </c>
    </row>
    <row r="10" spans="1:6" x14ac:dyDescent="0.3">
      <c r="A10" s="1" t="s">
        <v>10</v>
      </c>
      <c r="B10" s="1" t="s">
        <v>294</v>
      </c>
      <c r="C10" s="2">
        <v>42065</v>
      </c>
      <c r="D10" s="1" t="s">
        <v>9</v>
      </c>
      <c r="E10" s="1">
        <v>461</v>
      </c>
      <c r="F10" s="1" t="s">
        <v>8</v>
      </c>
    </row>
    <row r="11" spans="1:6" x14ac:dyDescent="0.3">
      <c r="A11" s="1" t="s">
        <v>7</v>
      </c>
      <c r="B11" s="1" t="s">
        <v>6</v>
      </c>
      <c r="C11" s="2">
        <v>42632</v>
      </c>
      <c r="D11" s="1" t="s">
        <v>5</v>
      </c>
      <c r="E11" s="1">
        <v>592</v>
      </c>
      <c r="F11" s="1" t="s">
        <v>4</v>
      </c>
    </row>
    <row r="12" spans="1:6" x14ac:dyDescent="0.3">
      <c r="A12" s="1" t="s">
        <v>3</v>
      </c>
      <c r="B12" s="1" t="s">
        <v>2</v>
      </c>
      <c r="C12" s="2">
        <v>42967</v>
      </c>
      <c r="D12" s="1" t="s">
        <v>1</v>
      </c>
      <c r="E12" s="1">
        <v>433</v>
      </c>
      <c r="F12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F15"/>
  <sheetViews>
    <sheetView workbookViewId="0">
      <selection sqref="A1:F1"/>
    </sheetView>
  </sheetViews>
  <sheetFormatPr defaultRowHeight="16.5" x14ac:dyDescent="0.3"/>
  <cols>
    <col min="1" max="1" width="13" bestFit="1" customWidth="1"/>
  </cols>
  <sheetData>
    <row r="1" spans="1:6" ht="20.25" x14ac:dyDescent="0.3">
      <c r="A1" s="38" t="s">
        <v>101</v>
      </c>
      <c r="B1" s="38"/>
      <c r="C1" s="38"/>
      <c r="D1" s="38"/>
      <c r="E1" s="38"/>
      <c r="F1" s="38"/>
    </row>
    <row r="2" spans="1:6" ht="17.25" thickBot="1" x14ac:dyDescent="0.35"/>
    <row r="3" spans="1:6" x14ac:dyDescent="0.3">
      <c r="A3" s="22" t="s">
        <v>75</v>
      </c>
      <c r="B3" s="23" t="s">
        <v>72</v>
      </c>
      <c r="C3" s="23" t="s">
        <v>77</v>
      </c>
      <c r="D3" s="23" t="s">
        <v>73</v>
      </c>
      <c r="E3" s="23" t="s">
        <v>74</v>
      </c>
      <c r="F3" s="24" t="s">
        <v>76</v>
      </c>
    </row>
    <row r="4" spans="1:6" x14ac:dyDescent="0.3">
      <c r="A4" s="25" t="s">
        <v>81</v>
      </c>
      <c r="B4" s="20" t="s">
        <v>78</v>
      </c>
      <c r="C4" s="21" t="s">
        <v>94</v>
      </c>
      <c r="D4" s="20">
        <v>69000</v>
      </c>
      <c r="E4" s="20">
        <v>1568</v>
      </c>
      <c r="F4" s="26"/>
    </row>
    <row r="5" spans="1:6" x14ac:dyDescent="0.3">
      <c r="A5" s="25" t="s">
        <v>82</v>
      </c>
      <c r="B5" s="20" t="s">
        <v>79</v>
      </c>
      <c r="C5" s="21" t="s">
        <v>94</v>
      </c>
      <c r="D5" s="20">
        <v>75000</v>
      </c>
      <c r="E5" s="20">
        <v>1671</v>
      </c>
      <c r="F5" s="26"/>
    </row>
    <row r="6" spans="1:6" x14ac:dyDescent="0.3">
      <c r="A6" s="25" t="s">
        <v>86</v>
      </c>
      <c r="B6" s="20" t="s">
        <v>80</v>
      </c>
      <c r="C6" s="21" t="s">
        <v>95</v>
      </c>
      <c r="D6" s="20">
        <v>99000</v>
      </c>
      <c r="E6" s="20">
        <v>1500</v>
      </c>
      <c r="F6" s="26" t="s">
        <v>99</v>
      </c>
    </row>
    <row r="7" spans="1:6" x14ac:dyDescent="0.3">
      <c r="A7" s="25" t="s">
        <v>83</v>
      </c>
      <c r="B7" s="20" t="s">
        <v>79</v>
      </c>
      <c r="C7" s="21" t="s">
        <v>95</v>
      </c>
      <c r="D7" s="20">
        <v>47500</v>
      </c>
      <c r="E7" s="20">
        <v>1835</v>
      </c>
      <c r="F7" s="26"/>
    </row>
    <row r="8" spans="1:6" x14ac:dyDescent="0.3">
      <c r="A8" s="25" t="s">
        <v>91</v>
      </c>
      <c r="B8" s="20" t="s">
        <v>78</v>
      </c>
      <c r="C8" s="21" t="s">
        <v>96</v>
      </c>
      <c r="D8" s="20">
        <v>89000</v>
      </c>
      <c r="E8" s="20">
        <v>1762</v>
      </c>
      <c r="F8" s="26"/>
    </row>
    <row r="9" spans="1:6" x14ac:dyDescent="0.3">
      <c r="A9" s="25" t="s">
        <v>89</v>
      </c>
      <c r="B9" s="20" t="s">
        <v>88</v>
      </c>
      <c r="C9" s="21" t="s">
        <v>96</v>
      </c>
      <c r="D9" s="20">
        <v>36500</v>
      </c>
      <c r="E9" s="20">
        <v>1638</v>
      </c>
      <c r="F9" s="26"/>
    </row>
    <row r="10" spans="1:6" x14ac:dyDescent="0.3">
      <c r="A10" s="25" t="s">
        <v>84</v>
      </c>
      <c r="B10" s="20" t="s">
        <v>79</v>
      </c>
      <c r="C10" s="21" t="s">
        <v>97</v>
      </c>
      <c r="D10" s="20">
        <v>77000</v>
      </c>
      <c r="E10" s="20">
        <v>2000</v>
      </c>
      <c r="F10" s="26" t="s">
        <v>99</v>
      </c>
    </row>
    <row r="11" spans="1:6" x14ac:dyDescent="0.3">
      <c r="A11" s="25" t="s">
        <v>85</v>
      </c>
      <c r="B11" s="20" t="s">
        <v>78</v>
      </c>
      <c r="C11" s="21" t="s">
        <v>97</v>
      </c>
      <c r="D11" s="20">
        <v>95000</v>
      </c>
      <c r="E11" s="20">
        <v>1800</v>
      </c>
      <c r="F11" s="26" t="s">
        <v>100</v>
      </c>
    </row>
    <row r="12" spans="1:6" x14ac:dyDescent="0.3">
      <c r="A12" s="25" t="s">
        <v>90</v>
      </c>
      <c r="B12" s="20" t="s">
        <v>88</v>
      </c>
      <c r="C12" s="21" t="s">
        <v>97</v>
      </c>
      <c r="D12" s="20">
        <v>55000</v>
      </c>
      <c r="E12" s="20">
        <v>1139</v>
      </c>
      <c r="F12" s="26"/>
    </row>
    <row r="13" spans="1:6" x14ac:dyDescent="0.3">
      <c r="A13" s="25" t="s">
        <v>92</v>
      </c>
      <c r="B13" s="20" t="s">
        <v>80</v>
      </c>
      <c r="C13" s="21" t="s">
        <v>98</v>
      </c>
      <c r="D13" s="20">
        <v>67500</v>
      </c>
      <c r="E13" s="20">
        <v>1368</v>
      </c>
      <c r="F13" s="26"/>
    </row>
    <row r="14" spans="1:6" x14ac:dyDescent="0.3">
      <c r="A14" s="25" t="s">
        <v>93</v>
      </c>
      <c r="B14" s="20" t="s">
        <v>88</v>
      </c>
      <c r="C14" s="21" t="s">
        <v>98</v>
      </c>
      <c r="D14" s="20">
        <v>75500</v>
      </c>
      <c r="E14" s="20">
        <v>1691</v>
      </c>
      <c r="F14" s="26"/>
    </row>
    <row r="15" spans="1:6" ht="17.25" thickBot="1" x14ac:dyDescent="0.35">
      <c r="A15" s="27" t="s">
        <v>87</v>
      </c>
      <c r="B15" s="28" t="s">
        <v>80</v>
      </c>
      <c r="C15" s="29" t="s">
        <v>98</v>
      </c>
      <c r="D15" s="28">
        <v>56000</v>
      </c>
      <c r="E15" s="28">
        <v>3000</v>
      </c>
      <c r="F15" s="30" t="s">
        <v>99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H18"/>
  <sheetViews>
    <sheetView workbookViewId="0">
      <selection sqref="A1:H1"/>
    </sheetView>
  </sheetViews>
  <sheetFormatPr defaultRowHeight="16.5" x14ac:dyDescent="0.3"/>
  <cols>
    <col min="6" max="6" width="9.375" bestFit="1" customWidth="1"/>
    <col min="8" max="8" width="11" bestFit="1" customWidth="1"/>
  </cols>
  <sheetData>
    <row r="1" spans="1:8" ht="20.25" x14ac:dyDescent="0.3">
      <c r="A1" s="39" t="s">
        <v>268</v>
      </c>
      <c r="B1" s="39"/>
      <c r="C1" s="39"/>
      <c r="D1" s="39"/>
      <c r="E1" s="39"/>
      <c r="F1" s="39"/>
      <c r="G1" s="39"/>
      <c r="H1" s="39"/>
    </row>
    <row r="3" spans="1:8" x14ac:dyDescent="0.3">
      <c r="A3" s="3" t="s">
        <v>118</v>
      </c>
      <c r="B3" s="3" t="s">
        <v>102</v>
      </c>
      <c r="C3" s="3" t="s">
        <v>103</v>
      </c>
      <c r="D3" s="3" t="s">
        <v>134</v>
      </c>
      <c r="E3" s="3" t="s">
        <v>104</v>
      </c>
      <c r="F3" s="3" t="s">
        <v>115</v>
      </c>
      <c r="G3" s="3" t="s">
        <v>116</v>
      </c>
      <c r="H3" s="3" t="s">
        <v>117</v>
      </c>
    </row>
    <row r="4" spans="1:8" x14ac:dyDescent="0.3">
      <c r="A4" s="3" t="s">
        <v>119</v>
      </c>
      <c r="B4" s="3" t="s">
        <v>112</v>
      </c>
      <c r="C4" s="3">
        <v>8</v>
      </c>
      <c r="D4" s="3" t="s">
        <v>111</v>
      </c>
      <c r="E4" s="4">
        <v>30000</v>
      </c>
      <c r="F4" s="4">
        <v>240000</v>
      </c>
      <c r="G4" s="4">
        <v>36000</v>
      </c>
      <c r="H4" s="4">
        <v>204000</v>
      </c>
    </row>
    <row r="5" spans="1:8" hidden="1" x14ac:dyDescent="0.3">
      <c r="A5" s="3" t="s">
        <v>120</v>
      </c>
      <c r="B5" s="3" t="s">
        <v>112</v>
      </c>
      <c r="C5" s="3">
        <v>5</v>
      </c>
      <c r="D5" s="3" t="s">
        <v>113</v>
      </c>
      <c r="E5" s="4">
        <v>35000</v>
      </c>
      <c r="F5" s="4">
        <v>175000</v>
      </c>
      <c r="G5" s="4">
        <v>17500</v>
      </c>
      <c r="H5" s="4">
        <v>157500</v>
      </c>
    </row>
    <row r="6" spans="1:8" hidden="1" x14ac:dyDescent="0.3">
      <c r="A6" s="3" t="s">
        <v>121</v>
      </c>
      <c r="B6" s="3" t="s">
        <v>109</v>
      </c>
      <c r="C6" s="3">
        <v>11</v>
      </c>
      <c r="D6" s="3" t="s">
        <v>106</v>
      </c>
      <c r="E6" s="4">
        <v>25000</v>
      </c>
      <c r="F6" s="4">
        <v>275000</v>
      </c>
      <c r="G6" s="4">
        <v>55000</v>
      </c>
      <c r="H6" s="4">
        <v>220000</v>
      </c>
    </row>
    <row r="7" spans="1:8" hidden="1" x14ac:dyDescent="0.3">
      <c r="A7" s="3" t="s">
        <v>122</v>
      </c>
      <c r="B7" s="3" t="s">
        <v>109</v>
      </c>
      <c r="C7" s="3">
        <v>4</v>
      </c>
      <c r="D7" s="3" t="s">
        <v>111</v>
      </c>
      <c r="E7" s="4">
        <v>30000</v>
      </c>
      <c r="F7" s="4">
        <v>120000</v>
      </c>
      <c r="G7" s="4">
        <v>12000</v>
      </c>
      <c r="H7" s="4">
        <v>108000</v>
      </c>
    </row>
    <row r="8" spans="1:8" hidden="1" x14ac:dyDescent="0.3">
      <c r="A8" s="3" t="s">
        <v>123</v>
      </c>
      <c r="B8" s="3" t="s">
        <v>109</v>
      </c>
      <c r="C8" s="3">
        <v>12</v>
      </c>
      <c r="D8" s="3" t="s">
        <v>114</v>
      </c>
      <c r="E8" s="4">
        <v>40000</v>
      </c>
      <c r="F8" s="4">
        <v>480000</v>
      </c>
      <c r="G8" s="4">
        <v>72000</v>
      </c>
      <c r="H8" s="4">
        <v>408000</v>
      </c>
    </row>
    <row r="9" spans="1:8" hidden="1" x14ac:dyDescent="0.3">
      <c r="A9" s="3" t="s">
        <v>124</v>
      </c>
      <c r="B9" s="3" t="s">
        <v>108</v>
      </c>
      <c r="C9" s="3">
        <v>3</v>
      </c>
      <c r="D9" s="3" t="s">
        <v>106</v>
      </c>
      <c r="E9" s="4">
        <v>25000</v>
      </c>
      <c r="F9" s="4">
        <v>75000</v>
      </c>
      <c r="G9" s="4">
        <v>3750</v>
      </c>
      <c r="H9" s="4">
        <v>71250</v>
      </c>
    </row>
    <row r="10" spans="1:8" hidden="1" x14ac:dyDescent="0.3">
      <c r="A10" s="3" t="s">
        <v>125</v>
      </c>
      <c r="B10" s="3" t="s">
        <v>108</v>
      </c>
      <c r="C10" s="3">
        <v>8</v>
      </c>
      <c r="D10" s="3" t="s">
        <v>114</v>
      </c>
      <c r="E10" s="4">
        <v>40000</v>
      </c>
      <c r="F10" s="4">
        <v>320000</v>
      </c>
      <c r="G10" s="4">
        <v>48000</v>
      </c>
      <c r="H10" s="4">
        <v>272000</v>
      </c>
    </row>
    <row r="11" spans="1:8" hidden="1" x14ac:dyDescent="0.3">
      <c r="A11" s="3" t="s">
        <v>126</v>
      </c>
      <c r="B11" s="3" t="s">
        <v>107</v>
      </c>
      <c r="C11" s="3">
        <v>5</v>
      </c>
      <c r="D11" s="3" t="s">
        <v>106</v>
      </c>
      <c r="E11" s="4">
        <v>25000</v>
      </c>
      <c r="F11" s="4">
        <v>125000</v>
      </c>
      <c r="G11" s="4">
        <v>12500</v>
      </c>
      <c r="H11" s="4">
        <v>112500</v>
      </c>
    </row>
    <row r="12" spans="1:8" x14ac:dyDescent="0.3">
      <c r="A12" s="3" t="s">
        <v>127</v>
      </c>
      <c r="B12" s="3" t="s">
        <v>107</v>
      </c>
      <c r="C12" s="3">
        <v>9</v>
      </c>
      <c r="D12" s="3" t="s">
        <v>111</v>
      </c>
      <c r="E12" s="4">
        <v>30000</v>
      </c>
      <c r="F12" s="4">
        <v>270000</v>
      </c>
      <c r="G12" s="4">
        <v>40500</v>
      </c>
      <c r="H12" s="4">
        <v>229500</v>
      </c>
    </row>
    <row r="13" spans="1:8" hidden="1" x14ac:dyDescent="0.3">
      <c r="A13" s="3" t="s">
        <v>128</v>
      </c>
      <c r="B13" s="3" t="s">
        <v>107</v>
      </c>
      <c r="C13" s="3">
        <v>5</v>
      </c>
      <c r="D13" s="3" t="s">
        <v>113</v>
      </c>
      <c r="E13" s="4">
        <v>35000</v>
      </c>
      <c r="F13" s="4">
        <v>175000</v>
      </c>
      <c r="G13" s="4">
        <v>17500</v>
      </c>
      <c r="H13" s="4">
        <v>157500</v>
      </c>
    </row>
    <row r="14" spans="1:8" hidden="1" x14ac:dyDescent="0.3">
      <c r="A14" s="3" t="s">
        <v>129</v>
      </c>
      <c r="B14" s="3" t="s">
        <v>107</v>
      </c>
      <c r="C14" s="3">
        <v>4</v>
      </c>
      <c r="D14" s="3" t="s">
        <v>114</v>
      </c>
      <c r="E14" s="4">
        <v>40000</v>
      </c>
      <c r="F14" s="4">
        <v>160000</v>
      </c>
      <c r="G14" s="4">
        <v>16000</v>
      </c>
      <c r="H14" s="4">
        <v>144000</v>
      </c>
    </row>
    <row r="15" spans="1:8" hidden="1" x14ac:dyDescent="0.3">
      <c r="A15" s="3" t="s">
        <v>130</v>
      </c>
      <c r="B15" s="3" t="s">
        <v>105</v>
      </c>
      <c r="C15" s="3">
        <v>6</v>
      </c>
      <c r="D15" s="3" t="s">
        <v>106</v>
      </c>
      <c r="E15" s="4">
        <v>25000</v>
      </c>
      <c r="F15" s="4">
        <v>150000</v>
      </c>
      <c r="G15" s="4">
        <v>15000</v>
      </c>
      <c r="H15" s="4">
        <v>135000</v>
      </c>
    </row>
    <row r="16" spans="1:8" x14ac:dyDescent="0.3">
      <c r="A16" s="3" t="s">
        <v>131</v>
      </c>
      <c r="B16" s="3" t="s">
        <v>105</v>
      </c>
      <c r="C16" s="3">
        <v>8</v>
      </c>
      <c r="D16" s="3" t="s">
        <v>111</v>
      </c>
      <c r="E16" s="4">
        <v>30000</v>
      </c>
      <c r="F16" s="4">
        <v>240000</v>
      </c>
      <c r="G16" s="4">
        <v>36000</v>
      </c>
      <c r="H16" s="4">
        <v>204000</v>
      </c>
    </row>
    <row r="17" spans="1:8" hidden="1" x14ac:dyDescent="0.3">
      <c r="A17" s="3" t="s">
        <v>132</v>
      </c>
      <c r="B17" s="3" t="s">
        <v>110</v>
      </c>
      <c r="C17" s="3">
        <v>2</v>
      </c>
      <c r="D17" s="3" t="s">
        <v>111</v>
      </c>
      <c r="E17" s="4">
        <v>30000</v>
      </c>
      <c r="F17" s="4">
        <v>60000</v>
      </c>
      <c r="G17" s="4">
        <v>3000</v>
      </c>
      <c r="H17" s="4">
        <v>57000</v>
      </c>
    </row>
    <row r="18" spans="1:8" hidden="1" x14ac:dyDescent="0.3">
      <c r="A18" s="3" t="s">
        <v>133</v>
      </c>
      <c r="B18" s="3" t="s">
        <v>110</v>
      </c>
      <c r="C18" s="3">
        <v>10</v>
      </c>
      <c r="D18" s="3" t="s">
        <v>113</v>
      </c>
      <c r="E18" s="4">
        <v>35000</v>
      </c>
      <c r="F18" s="4">
        <v>350000</v>
      </c>
      <c r="G18" s="4">
        <v>52500</v>
      </c>
      <c r="H18" s="4">
        <v>297500</v>
      </c>
    </row>
  </sheetData>
  <autoFilter ref="A3:H18">
    <filterColumn colId="3">
      <filters>
        <filter val="해물정식"/>
      </filters>
    </filterColumn>
    <filterColumn colId="7">
      <customFilters and="1">
        <customFilter operator="greaterThanOrEqual" val="200000"/>
        <customFilter operator="lessThan" val="300000"/>
      </customFilters>
    </filterColumn>
  </autoFilter>
  <mergeCells count="1">
    <mergeCell ref="A1:H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38"/>
  <sheetViews>
    <sheetView workbookViewId="0"/>
  </sheetViews>
  <sheetFormatPr defaultRowHeight="16.5" x14ac:dyDescent="0.3"/>
  <cols>
    <col min="2" max="2" width="9" customWidth="1"/>
    <col min="3" max="3" width="9" bestFit="1" customWidth="1"/>
    <col min="5" max="5" width="11.875" bestFit="1" customWidth="1"/>
    <col min="7" max="7" width="9" customWidth="1"/>
    <col min="8" max="8" width="11.125" bestFit="1" customWidth="1"/>
    <col min="9" max="10" width="11.25" bestFit="1" customWidth="1"/>
  </cols>
  <sheetData>
    <row r="1" spans="1:9" x14ac:dyDescent="0.3">
      <c r="A1" s="12" t="s">
        <v>135</v>
      </c>
      <c r="B1" s="11" t="s">
        <v>137</v>
      </c>
      <c r="H1" s="12" t="s">
        <v>147</v>
      </c>
      <c r="I1" s="11" t="s">
        <v>218</v>
      </c>
    </row>
    <row r="2" spans="1:9" x14ac:dyDescent="0.3">
      <c r="A2" s="13" t="s">
        <v>136</v>
      </c>
      <c r="B2" s="13" t="s">
        <v>138</v>
      </c>
      <c r="C2" s="10" t="s">
        <v>139</v>
      </c>
      <c r="E2" s="40" t="s">
        <v>140</v>
      </c>
      <c r="F2" s="40"/>
      <c r="H2" s="13" t="s">
        <v>148</v>
      </c>
      <c r="I2" s="10" t="s">
        <v>217</v>
      </c>
    </row>
    <row r="3" spans="1:9" x14ac:dyDescent="0.3">
      <c r="A3" s="13">
        <v>190101</v>
      </c>
      <c r="B3" s="13">
        <v>76</v>
      </c>
      <c r="C3" s="13" t="str">
        <f>VLOOKUP(RANK(B3,$B$3:$B$11),$E$4:$F$7,2)</f>
        <v>장려상</v>
      </c>
      <c r="E3" s="13" t="s">
        <v>141</v>
      </c>
      <c r="F3" s="13" t="s">
        <v>142</v>
      </c>
      <c r="H3" s="9">
        <v>43527</v>
      </c>
      <c r="I3" s="13" t="str">
        <f>IF(WEEKDAY(H3)=1,"휴업","영업")</f>
        <v>휴업</v>
      </c>
    </row>
    <row r="4" spans="1:9" x14ac:dyDescent="0.3">
      <c r="A4" s="13">
        <v>190102</v>
      </c>
      <c r="B4" s="13">
        <v>92</v>
      </c>
      <c r="C4" s="13" t="str">
        <f t="shared" ref="C4:C11" si="0">VLOOKUP(RANK(B4,$B$3:$B$11),$E$4:$F$7,2)</f>
        <v>최우수상</v>
      </c>
      <c r="E4" s="13">
        <v>1</v>
      </c>
      <c r="F4" s="13" t="s">
        <v>143</v>
      </c>
      <c r="H4" s="9">
        <v>43528</v>
      </c>
      <c r="I4" s="13" t="str">
        <f t="shared" ref="I4:I11" si="1">IF(WEEKDAY(H4)=1,"휴업","영업")</f>
        <v>영업</v>
      </c>
    </row>
    <row r="5" spans="1:9" x14ac:dyDescent="0.3">
      <c r="A5" s="13">
        <v>190103</v>
      </c>
      <c r="B5" s="13">
        <v>47</v>
      </c>
      <c r="C5" s="13" t="str">
        <f t="shared" si="0"/>
        <v>장려상</v>
      </c>
      <c r="E5" s="13">
        <v>2</v>
      </c>
      <c r="F5" s="13" t="s">
        <v>145</v>
      </c>
      <c r="H5" s="9">
        <v>43532</v>
      </c>
      <c r="I5" s="13" t="str">
        <f t="shared" si="1"/>
        <v>영업</v>
      </c>
    </row>
    <row r="6" spans="1:9" x14ac:dyDescent="0.3">
      <c r="A6" s="13">
        <v>190104</v>
      </c>
      <c r="B6" s="13">
        <v>86</v>
      </c>
      <c r="C6" s="13" t="str">
        <f t="shared" si="0"/>
        <v>장려상</v>
      </c>
      <c r="E6" s="13">
        <v>3</v>
      </c>
      <c r="F6" s="13" t="s">
        <v>144</v>
      </c>
      <c r="H6" s="9">
        <v>43533</v>
      </c>
      <c r="I6" s="13" t="str">
        <f t="shared" si="1"/>
        <v>영업</v>
      </c>
    </row>
    <row r="7" spans="1:9" x14ac:dyDescent="0.3">
      <c r="A7" s="13">
        <v>190105</v>
      </c>
      <c r="B7" s="13">
        <v>66</v>
      </c>
      <c r="C7" s="13" t="str">
        <f t="shared" si="0"/>
        <v>장려상</v>
      </c>
      <c r="E7" s="13">
        <v>4</v>
      </c>
      <c r="F7" s="13" t="s">
        <v>146</v>
      </c>
      <c r="H7" s="9">
        <v>43537</v>
      </c>
      <c r="I7" s="13" t="str">
        <f t="shared" si="1"/>
        <v>영업</v>
      </c>
    </row>
    <row r="8" spans="1:9" x14ac:dyDescent="0.3">
      <c r="A8" s="13">
        <v>190106</v>
      </c>
      <c r="B8" s="13">
        <v>95</v>
      </c>
      <c r="C8" s="13" t="str">
        <f t="shared" si="0"/>
        <v>대상</v>
      </c>
      <c r="H8" s="9">
        <v>43541</v>
      </c>
      <c r="I8" s="13" t="str">
        <f t="shared" si="1"/>
        <v>휴업</v>
      </c>
    </row>
    <row r="9" spans="1:9" x14ac:dyDescent="0.3">
      <c r="A9" s="13">
        <v>190107</v>
      </c>
      <c r="B9" s="13">
        <v>84</v>
      </c>
      <c r="C9" s="13" t="str">
        <f t="shared" si="0"/>
        <v>장려상</v>
      </c>
      <c r="H9" s="9">
        <v>43545</v>
      </c>
      <c r="I9" s="13" t="str">
        <f t="shared" si="1"/>
        <v>영업</v>
      </c>
    </row>
    <row r="10" spans="1:9" x14ac:dyDescent="0.3">
      <c r="A10" s="13">
        <v>190108</v>
      </c>
      <c r="B10" s="13">
        <v>90</v>
      </c>
      <c r="C10" s="13" t="str">
        <f t="shared" si="0"/>
        <v>우수상</v>
      </c>
      <c r="H10" s="9">
        <v>43552</v>
      </c>
      <c r="I10" s="13" t="str">
        <f t="shared" si="1"/>
        <v>영업</v>
      </c>
    </row>
    <row r="11" spans="1:9" x14ac:dyDescent="0.3">
      <c r="A11" s="13">
        <v>190109</v>
      </c>
      <c r="B11" s="13">
        <v>71</v>
      </c>
      <c r="C11" s="13" t="str">
        <f t="shared" si="0"/>
        <v>장려상</v>
      </c>
      <c r="H11" s="9">
        <v>43555</v>
      </c>
      <c r="I11" s="13" t="str">
        <f t="shared" si="1"/>
        <v>휴업</v>
      </c>
    </row>
    <row r="13" spans="1:9" x14ac:dyDescent="0.3">
      <c r="A13" s="14" t="s">
        <v>150</v>
      </c>
      <c r="B13" s="15" t="s">
        <v>165</v>
      </c>
    </row>
    <row r="14" spans="1:9" x14ac:dyDescent="0.3">
      <c r="A14" s="16" t="s">
        <v>164</v>
      </c>
      <c r="B14" s="16" t="s">
        <v>149</v>
      </c>
      <c r="C14" s="16" t="s">
        <v>166</v>
      </c>
      <c r="D14" s="16" t="s">
        <v>167</v>
      </c>
      <c r="E14" s="16" t="s">
        <v>168</v>
      </c>
      <c r="H14" s="8"/>
    </row>
    <row r="15" spans="1:9" x14ac:dyDescent="0.3">
      <c r="A15" s="13" t="s">
        <v>160</v>
      </c>
      <c r="B15" s="13" t="s">
        <v>161</v>
      </c>
      <c r="C15" s="13">
        <v>92</v>
      </c>
      <c r="D15" s="13">
        <v>97</v>
      </c>
      <c r="E15" s="13">
        <f>AVERAGE(C15:D15)</f>
        <v>94.5</v>
      </c>
    </row>
    <row r="16" spans="1:9" x14ac:dyDescent="0.3">
      <c r="A16" s="13" t="s">
        <v>159</v>
      </c>
      <c r="B16" s="13" t="s">
        <v>161</v>
      </c>
      <c r="C16" s="13">
        <v>89</v>
      </c>
      <c r="D16" s="13">
        <v>76</v>
      </c>
      <c r="E16" s="13">
        <f t="shared" ref="E16:E23" si="2">AVERAGE(C16:D16)</f>
        <v>82.5</v>
      </c>
    </row>
    <row r="17" spans="1:10" x14ac:dyDescent="0.3">
      <c r="A17" s="13" t="s">
        <v>158</v>
      </c>
      <c r="B17" s="13" t="s">
        <v>162</v>
      </c>
      <c r="C17" s="13">
        <v>80</v>
      </c>
      <c r="D17" s="13">
        <v>83</v>
      </c>
      <c r="E17" s="13">
        <f t="shared" si="2"/>
        <v>81.5</v>
      </c>
    </row>
    <row r="18" spans="1:10" x14ac:dyDescent="0.3">
      <c r="A18" s="13" t="s">
        <v>157</v>
      </c>
      <c r="B18" s="13" t="s">
        <v>161</v>
      </c>
      <c r="C18" s="13">
        <v>87</v>
      </c>
      <c r="D18" s="13">
        <v>92</v>
      </c>
      <c r="E18" s="13">
        <f t="shared" si="2"/>
        <v>89.5</v>
      </c>
    </row>
    <row r="19" spans="1:10" x14ac:dyDescent="0.3">
      <c r="A19" s="13" t="s">
        <v>156</v>
      </c>
      <c r="B19" s="13" t="s">
        <v>162</v>
      </c>
      <c r="C19" s="13">
        <v>96</v>
      </c>
      <c r="D19" s="13">
        <v>98</v>
      </c>
      <c r="E19" s="13">
        <f t="shared" si="2"/>
        <v>97</v>
      </c>
    </row>
    <row r="20" spans="1:10" x14ac:dyDescent="0.3">
      <c r="A20" s="13" t="s">
        <v>155</v>
      </c>
      <c r="B20" s="13" t="s">
        <v>162</v>
      </c>
      <c r="C20" s="13">
        <v>73</v>
      </c>
      <c r="D20" s="13">
        <v>70</v>
      </c>
      <c r="E20" s="13">
        <f t="shared" si="2"/>
        <v>71.5</v>
      </c>
    </row>
    <row r="21" spans="1:10" x14ac:dyDescent="0.3">
      <c r="A21" s="13" t="s">
        <v>154</v>
      </c>
      <c r="B21" s="13" t="s">
        <v>162</v>
      </c>
      <c r="C21" s="13">
        <v>88</v>
      </c>
      <c r="D21" s="13">
        <v>94</v>
      </c>
      <c r="E21" s="13">
        <f t="shared" si="2"/>
        <v>91</v>
      </c>
      <c r="G21" s="42" t="s">
        <v>170</v>
      </c>
      <c r="H21" s="42"/>
    </row>
    <row r="22" spans="1:10" x14ac:dyDescent="0.3">
      <c r="A22" s="13" t="s">
        <v>153</v>
      </c>
      <c r="B22" s="13" t="s">
        <v>162</v>
      </c>
      <c r="C22" s="13">
        <v>97</v>
      </c>
      <c r="D22" s="13">
        <v>92</v>
      </c>
      <c r="E22" s="13">
        <f t="shared" si="2"/>
        <v>94.5</v>
      </c>
      <c r="G22" s="13" t="s">
        <v>172</v>
      </c>
      <c r="H22" s="13" t="s">
        <v>168</v>
      </c>
    </row>
    <row r="23" spans="1:10" x14ac:dyDescent="0.3">
      <c r="A23" s="13" t="s">
        <v>152</v>
      </c>
      <c r="B23" s="13" t="s">
        <v>161</v>
      </c>
      <c r="C23" s="13">
        <v>91</v>
      </c>
      <c r="D23" s="13">
        <v>95</v>
      </c>
      <c r="E23" s="13">
        <f t="shared" si="2"/>
        <v>93</v>
      </c>
      <c r="G23" s="13" t="s">
        <v>162</v>
      </c>
      <c r="H23" s="13" t="s">
        <v>173</v>
      </c>
    </row>
    <row r="24" spans="1:10" x14ac:dyDescent="0.3">
      <c r="A24" s="41" t="s">
        <v>169</v>
      </c>
      <c r="B24" s="41"/>
      <c r="C24" s="41"/>
      <c r="D24" s="41"/>
      <c r="E24" s="13" t="str">
        <f>DCOUNTA(A14:E23,1,G22:H23)&amp;"명"</f>
        <v>3명</v>
      </c>
      <c r="G24" s="13"/>
      <c r="H24" s="13"/>
    </row>
    <row r="26" spans="1:10" x14ac:dyDescent="0.3">
      <c r="A26" s="14" t="s">
        <v>174</v>
      </c>
      <c r="B26" s="15" t="s">
        <v>175</v>
      </c>
      <c r="G26" s="14" t="s">
        <v>195</v>
      </c>
      <c r="H26" s="15" t="s">
        <v>199</v>
      </c>
    </row>
    <row r="27" spans="1:10" x14ac:dyDescent="0.3">
      <c r="A27" s="13" t="s">
        <v>179</v>
      </c>
      <c r="B27" s="13" t="s">
        <v>172</v>
      </c>
      <c r="C27" s="13" t="s">
        <v>176</v>
      </c>
      <c r="D27" s="13" t="s">
        <v>177</v>
      </c>
      <c r="E27" s="13" t="s">
        <v>178</v>
      </c>
      <c r="G27" s="13" t="s">
        <v>201</v>
      </c>
      <c r="H27" s="16" t="s">
        <v>197</v>
      </c>
      <c r="I27" s="16" t="s">
        <v>200</v>
      </c>
      <c r="J27" s="10" t="s">
        <v>198</v>
      </c>
    </row>
    <row r="28" spans="1:10" x14ac:dyDescent="0.3">
      <c r="A28" s="13" t="s">
        <v>180</v>
      </c>
      <c r="B28" s="13" t="s">
        <v>162</v>
      </c>
      <c r="C28" s="13" t="s">
        <v>189</v>
      </c>
      <c r="D28" s="13" t="s">
        <v>192</v>
      </c>
      <c r="E28" s="4">
        <v>4200000</v>
      </c>
      <c r="G28" s="13" t="s">
        <v>210</v>
      </c>
      <c r="H28" s="19" t="s">
        <v>289</v>
      </c>
      <c r="I28" s="9">
        <v>43543</v>
      </c>
      <c r="J28" s="13" t="str">
        <f>UPPER(TRIM(H28))&amp;"-SP"</f>
        <v>JUM101-SP</v>
      </c>
    </row>
    <row r="29" spans="1:10" x14ac:dyDescent="0.3">
      <c r="A29" s="13" t="s">
        <v>181</v>
      </c>
      <c r="B29" s="13" t="s">
        <v>161</v>
      </c>
      <c r="C29" s="13" t="s">
        <v>189</v>
      </c>
      <c r="D29" s="13" t="s">
        <v>193</v>
      </c>
      <c r="E29" s="4">
        <v>3250000</v>
      </c>
      <c r="G29" s="13" t="s">
        <v>209</v>
      </c>
      <c r="H29" s="19" t="s">
        <v>290</v>
      </c>
      <c r="I29" s="9">
        <v>43548</v>
      </c>
      <c r="J29" s="13" t="str">
        <f t="shared" ref="J29:J37" si="3">UPPER(TRIM(H29))&amp;"-SP"</f>
        <v>THU38-SP</v>
      </c>
    </row>
    <row r="30" spans="1:10" x14ac:dyDescent="0.3">
      <c r="A30" s="13" t="s">
        <v>182</v>
      </c>
      <c r="B30" s="13" t="s">
        <v>161</v>
      </c>
      <c r="C30" s="13" t="s">
        <v>189</v>
      </c>
      <c r="D30" s="13" t="s">
        <v>194</v>
      </c>
      <c r="E30" s="4">
        <v>2600000</v>
      </c>
      <c r="G30" s="13" t="s">
        <v>208</v>
      </c>
      <c r="H30" s="19" t="s">
        <v>291</v>
      </c>
      <c r="I30" s="9">
        <v>43544</v>
      </c>
      <c r="J30" s="13" t="str">
        <f t="shared" si="3"/>
        <v>DEM46-SP</v>
      </c>
    </row>
    <row r="31" spans="1:10" x14ac:dyDescent="0.3">
      <c r="A31" s="13" t="s">
        <v>183</v>
      </c>
      <c r="B31" s="13" t="s">
        <v>162</v>
      </c>
      <c r="C31" s="13" t="s">
        <v>190</v>
      </c>
      <c r="D31" s="13" t="s">
        <v>192</v>
      </c>
      <c r="E31" s="4">
        <v>4050000</v>
      </c>
      <c r="G31" s="13" t="s">
        <v>207</v>
      </c>
      <c r="H31" s="19" t="s">
        <v>292</v>
      </c>
      <c r="I31" s="9">
        <v>43548</v>
      </c>
      <c r="J31" s="13" t="str">
        <f t="shared" si="3"/>
        <v>YSE135-SP</v>
      </c>
    </row>
    <row r="32" spans="1:10" x14ac:dyDescent="0.3">
      <c r="A32" s="13" t="s">
        <v>184</v>
      </c>
      <c r="B32" s="13" t="s">
        <v>162</v>
      </c>
      <c r="C32" s="13" t="s">
        <v>190</v>
      </c>
      <c r="D32" s="13" t="s">
        <v>193</v>
      </c>
      <c r="E32" s="4">
        <v>3300000</v>
      </c>
      <c r="G32" s="13" t="s">
        <v>206</v>
      </c>
      <c r="H32" s="19" t="s">
        <v>293</v>
      </c>
      <c r="I32" s="9">
        <v>43544</v>
      </c>
      <c r="J32" s="13" t="str">
        <f t="shared" si="3"/>
        <v>DEM37-SP</v>
      </c>
    </row>
    <row r="33" spans="1:10" x14ac:dyDescent="0.3">
      <c r="A33" s="13" t="s">
        <v>185</v>
      </c>
      <c r="B33" s="13" t="s">
        <v>161</v>
      </c>
      <c r="C33" s="13" t="s">
        <v>190</v>
      </c>
      <c r="D33" s="13" t="s">
        <v>194</v>
      </c>
      <c r="E33" s="4">
        <v>2800000</v>
      </c>
      <c r="G33" s="13" t="s">
        <v>205</v>
      </c>
      <c r="H33" s="19" t="s">
        <v>212</v>
      </c>
      <c r="I33" s="9">
        <v>43548</v>
      </c>
      <c r="J33" s="13" t="str">
        <f t="shared" si="3"/>
        <v>YSE64-SP</v>
      </c>
    </row>
    <row r="34" spans="1:10" x14ac:dyDescent="0.3">
      <c r="A34" s="13" t="s">
        <v>186</v>
      </c>
      <c r="B34" s="13" t="s">
        <v>162</v>
      </c>
      <c r="C34" s="13" t="s">
        <v>191</v>
      </c>
      <c r="D34" s="13" t="s">
        <v>192</v>
      </c>
      <c r="E34" s="4">
        <v>4000000</v>
      </c>
      <c r="G34" s="13" t="s">
        <v>204</v>
      </c>
      <c r="H34" s="19" t="s">
        <v>213</v>
      </c>
      <c r="I34" s="9">
        <v>43543</v>
      </c>
      <c r="J34" s="13" t="str">
        <f t="shared" si="3"/>
        <v>JUM64-SP</v>
      </c>
    </row>
    <row r="35" spans="1:10" x14ac:dyDescent="0.3">
      <c r="A35" s="13" t="s">
        <v>187</v>
      </c>
      <c r="B35" s="13" t="s">
        <v>161</v>
      </c>
      <c r="C35" s="13" t="s">
        <v>191</v>
      </c>
      <c r="D35" s="13" t="s">
        <v>193</v>
      </c>
      <c r="E35" s="4">
        <v>3400000</v>
      </c>
      <c r="G35" s="13" t="s">
        <v>203</v>
      </c>
      <c r="H35" s="19" t="s">
        <v>214</v>
      </c>
      <c r="I35" s="9">
        <v>43545</v>
      </c>
      <c r="J35" s="13" t="str">
        <f t="shared" si="3"/>
        <v>WED123-SP</v>
      </c>
    </row>
    <row r="36" spans="1:10" x14ac:dyDescent="0.3">
      <c r="A36" s="13" t="s">
        <v>188</v>
      </c>
      <c r="B36" s="13" t="s">
        <v>161</v>
      </c>
      <c r="C36" s="13" t="s">
        <v>191</v>
      </c>
      <c r="D36" s="13" t="s">
        <v>194</v>
      </c>
      <c r="E36" s="4">
        <v>2750000</v>
      </c>
      <c r="G36" s="13" t="s">
        <v>202</v>
      </c>
      <c r="H36" s="19" t="s">
        <v>215</v>
      </c>
      <c r="I36" s="9">
        <v>43549</v>
      </c>
      <c r="J36" s="13" t="str">
        <f t="shared" si="3"/>
        <v>SAT76-SP</v>
      </c>
    </row>
    <row r="37" spans="1:10" x14ac:dyDescent="0.3">
      <c r="A37" s="43" t="s">
        <v>269</v>
      </c>
      <c r="B37" s="44"/>
      <c r="C37" s="44"/>
      <c r="D37" s="45"/>
      <c r="E37" s="17">
        <f>SUMIF(C28:C36,"&lt;&gt;영업부",E28:E36)/COUNTIF(C28:C36,"&lt;&gt;영업부")</f>
        <v>3366666.6666666665</v>
      </c>
      <c r="G37" s="13" t="s">
        <v>211</v>
      </c>
      <c r="H37" s="19" t="s">
        <v>216</v>
      </c>
      <c r="I37" s="9">
        <v>43549</v>
      </c>
      <c r="J37" s="13" t="str">
        <f t="shared" si="3"/>
        <v>SAT119-SP</v>
      </c>
    </row>
    <row r="38" spans="1:10" x14ac:dyDescent="0.3">
      <c r="G38" s="18"/>
    </row>
  </sheetData>
  <mergeCells count="4">
    <mergeCell ref="E2:F2"/>
    <mergeCell ref="A24:D24"/>
    <mergeCell ref="G21:H21"/>
    <mergeCell ref="A37:D3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22"/>
  <sheetViews>
    <sheetView workbookViewId="0">
      <selection sqref="A1:F1"/>
    </sheetView>
  </sheetViews>
  <sheetFormatPr defaultRowHeight="16.5" outlineLevelRow="3" x14ac:dyDescent="0.3"/>
  <cols>
    <col min="2" max="2" width="11.875" bestFit="1" customWidth="1"/>
  </cols>
  <sheetData>
    <row r="1" spans="1:6" ht="20.25" x14ac:dyDescent="0.3">
      <c r="A1" s="39" t="s">
        <v>270</v>
      </c>
      <c r="B1" s="39"/>
      <c r="C1" s="39"/>
      <c r="D1" s="39"/>
      <c r="E1" s="39"/>
      <c r="F1" s="39"/>
    </row>
    <row r="3" spans="1:6" x14ac:dyDescent="0.3">
      <c r="A3" s="13" t="s">
        <v>163</v>
      </c>
      <c r="B3" s="13" t="s">
        <v>171</v>
      </c>
      <c r="C3" s="13" t="s">
        <v>255</v>
      </c>
      <c r="D3" s="13" t="s">
        <v>256</v>
      </c>
      <c r="E3" s="13" t="s">
        <v>257</v>
      </c>
      <c r="F3" s="13" t="s">
        <v>151</v>
      </c>
    </row>
    <row r="4" spans="1:6" outlineLevel="3" x14ac:dyDescent="0.3">
      <c r="A4" s="13" t="s">
        <v>260</v>
      </c>
      <c r="B4" s="13" t="s">
        <v>272</v>
      </c>
      <c r="C4" s="13">
        <v>91</v>
      </c>
      <c r="D4" s="13">
        <v>76</v>
      </c>
      <c r="E4" s="13">
        <v>94</v>
      </c>
      <c r="F4" s="13">
        <v>261</v>
      </c>
    </row>
    <row r="5" spans="1:6" outlineLevel="3" x14ac:dyDescent="0.3">
      <c r="A5" s="13" t="s">
        <v>261</v>
      </c>
      <c r="B5" s="13" t="s">
        <v>272</v>
      </c>
      <c r="C5" s="13">
        <v>86</v>
      </c>
      <c r="D5" s="13">
        <v>87</v>
      </c>
      <c r="E5" s="13">
        <v>84</v>
      </c>
      <c r="F5" s="13">
        <v>257</v>
      </c>
    </row>
    <row r="6" spans="1:6" outlineLevel="3" x14ac:dyDescent="0.3">
      <c r="A6" s="13" t="s">
        <v>262</v>
      </c>
      <c r="B6" s="13" t="s">
        <v>272</v>
      </c>
      <c r="C6" s="13">
        <v>68</v>
      </c>
      <c r="D6" s="13">
        <v>86</v>
      </c>
      <c r="E6" s="13">
        <v>78</v>
      </c>
      <c r="F6" s="13">
        <v>232</v>
      </c>
    </row>
    <row r="7" spans="1:6" outlineLevel="3" x14ac:dyDescent="0.3">
      <c r="A7" s="13" t="s">
        <v>263</v>
      </c>
      <c r="B7" s="13" t="s">
        <v>272</v>
      </c>
      <c r="C7" s="13">
        <v>86</v>
      </c>
      <c r="D7" s="13">
        <v>96</v>
      </c>
      <c r="E7" s="13">
        <v>86</v>
      </c>
      <c r="F7" s="13">
        <v>268</v>
      </c>
    </row>
    <row r="8" spans="1:6" outlineLevel="3" x14ac:dyDescent="0.3">
      <c r="A8" s="13" t="s">
        <v>264</v>
      </c>
      <c r="B8" s="13" t="s">
        <v>272</v>
      </c>
      <c r="C8" s="13">
        <v>86</v>
      </c>
      <c r="D8" s="13">
        <v>82</v>
      </c>
      <c r="E8" s="13">
        <v>79</v>
      </c>
      <c r="F8" s="13">
        <v>247</v>
      </c>
    </row>
    <row r="9" spans="1:6" outlineLevel="3" x14ac:dyDescent="0.3">
      <c r="A9" s="13" t="s">
        <v>265</v>
      </c>
      <c r="B9" s="13" t="s">
        <v>272</v>
      </c>
      <c r="C9" s="13">
        <v>88</v>
      </c>
      <c r="D9" s="13">
        <v>84</v>
      </c>
      <c r="E9" s="13">
        <v>59</v>
      </c>
      <c r="F9" s="13">
        <v>231</v>
      </c>
    </row>
    <row r="10" spans="1:6" outlineLevel="3" x14ac:dyDescent="0.3">
      <c r="A10" s="13" t="s">
        <v>267</v>
      </c>
      <c r="B10" s="13" t="s">
        <v>272</v>
      </c>
      <c r="C10" s="13">
        <v>94</v>
      </c>
      <c r="D10" s="13">
        <v>67</v>
      </c>
      <c r="E10" s="13">
        <v>67</v>
      </c>
      <c r="F10" s="13">
        <v>228</v>
      </c>
    </row>
    <row r="11" spans="1:6" outlineLevel="2" x14ac:dyDescent="0.3">
      <c r="A11" s="13"/>
      <c r="B11" s="31" t="s">
        <v>286</v>
      </c>
      <c r="C11" s="13"/>
      <c r="D11" s="13"/>
      <c r="E11" s="13"/>
      <c r="F11" s="34">
        <f>SUBTOTAL(1,F4:F10)</f>
        <v>246.28571428571428</v>
      </c>
    </row>
    <row r="12" spans="1:6" outlineLevel="1" x14ac:dyDescent="0.3">
      <c r="A12" s="13"/>
      <c r="B12" s="31" t="s">
        <v>283</v>
      </c>
      <c r="C12" s="13">
        <f>SUBTOTAL(4,C4:C10)</f>
        <v>94</v>
      </c>
      <c r="D12" s="13">
        <f>SUBTOTAL(4,D4:D10)</f>
        <v>96</v>
      </c>
      <c r="E12" s="13">
        <f>SUBTOTAL(4,E4:E10)</f>
        <v>94</v>
      </c>
      <c r="F12" s="13"/>
    </row>
    <row r="13" spans="1:6" outlineLevel="3" x14ac:dyDescent="0.3">
      <c r="A13" s="13" t="s">
        <v>258</v>
      </c>
      <c r="B13" s="13" t="s">
        <v>271</v>
      </c>
      <c r="C13" s="13">
        <v>89</v>
      </c>
      <c r="D13" s="13">
        <v>92</v>
      </c>
      <c r="E13" s="13">
        <v>86</v>
      </c>
      <c r="F13" s="13">
        <v>267</v>
      </c>
    </row>
    <row r="14" spans="1:6" outlineLevel="3" x14ac:dyDescent="0.3">
      <c r="A14" s="13" t="s">
        <v>259</v>
      </c>
      <c r="B14" s="13" t="s">
        <v>271</v>
      </c>
      <c r="C14" s="13">
        <v>84</v>
      </c>
      <c r="D14" s="13">
        <v>86</v>
      </c>
      <c r="E14" s="13">
        <v>93</v>
      </c>
      <c r="F14" s="13">
        <v>263</v>
      </c>
    </row>
    <row r="15" spans="1:6" outlineLevel="3" x14ac:dyDescent="0.3">
      <c r="A15" s="13" t="s">
        <v>273</v>
      </c>
      <c r="B15" s="13" t="s">
        <v>271</v>
      </c>
      <c r="C15" s="13">
        <v>75</v>
      </c>
      <c r="D15" s="13">
        <v>97</v>
      </c>
      <c r="E15" s="13">
        <v>83</v>
      </c>
      <c r="F15" s="13">
        <v>255</v>
      </c>
    </row>
    <row r="16" spans="1:6" outlineLevel="3" x14ac:dyDescent="0.3">
      <c r="A16" s="13" t="s">
        <v>274</v>
      </c>
      <c r="B16" s="13" t="s">
        <v>271</v>
      </c>
      <c r="C16" s="13">
        <v>78</v>
      </c>
      <c r="D16" s="13">
        <v>81</v>
      </c>
      <c r="E16" s="13">
        <v>82</v>
      </c>
      <c r="F16" s="13">
        <v>241</v>
      </c>
    </row>
    <row r="17" spans="1:6" outlineLevel="3" x14ac:dyDescent="0.3">
      <c r="A17" s="13" t="s">
        <v>266</v>
      </c>
      <c r="B17" s="13" t="s">
        <v>271</v>
      </c>
      <c r="C17" s="13">
        <v>69</v>
      </c>
      <c r="D17" s="13">
        <v>94</v>
      </c>
      <c r="E17" s="13">
        <v>67</v>
      </c>
      <c r="F17" s="13">
        <v>230</v>
      </c>
    </row>
    <row r="18" spans="1:6" outlineLevel="3" x14ac:dyDescent="0.3">
      <c r="A18" s="13" t="s">
        <v>275</v>
      </c>
      <c r="B18" s="13" t="s">
        <v>276</v>
      </c>
      <c r="C18" s="13">
        <v>79</v>
      </c>
      <c r="D18" s="13">
        <v>67</v>
      </c>
      <c r="E18" s="13">
        <v>75</v>
      </c>
      <c r="F18" s="13">
        <v>221</v>
      </c>
    </row>
    <row r="19" spans="1:6" outlineLevel="2" x14ac:dyDescent="0.3">
      <c r="A19" s="32"/>
      <c r="B19" s="33" t="s">
        <v>287</v>
      </c>
      <c r="C19" s="32"/>
      <c r="D19" s="32"/>
      <c r="E19" s="32"/>
      <c r="F19" s="35">
        <f>SUBTOTAL(1,F13:F18)</f>
        <v>246.16666666666666</v>
      </c>
    </row>
    <row r="20" spans="1:6" outlineLevel="1" x14ac:dyDescent="0.3">
      <c r="A20" s="32"/>
      <c r="B20" s="33" t="s">
        <v>284</v>
      </c>
      <c r="C20" s="32">
        <f>SUBTOTAL(4,C13:C18)</f>
        <v>89</v>
      </c>
      <c r="D20" s="32">
        <f>SUBTOTAL(4,D13:D18)</f>
        <v>97</v>
      </c>
      <c r="E20" s="32">
        <f>SUBTOTAL(4,E13:E18)</f>
        <v>93</v>
      </c>
      <c r="F20" s="32"/>
    </row>
    <row r="21" spans="1:6" x14ac:dyDescent="0.3">
      <c r="A21" s="32"/>
      <c r="B21" s="33" t="s">
        <v>288</v>
      </c>
      <c r="C21" s="32"/>
      <c r="D21" s="32"/>
      <c r="E21" s="32"/>
      <c r="F21" s="35">
        <f>SUBTOTAL(1,F4:F18)</f>
        <v>246.23076923076923</v>
      </c>
    </row>
    <row r="22" spans="1:6" x14ac:dyDescent="0.3">
      <c r="A22" s="32"/>
      <c r="B22" s="33" t="s">
        <v>285</v>
      </c>
      <c r="C22" s="32">
        <f>SUBTOTAL(4,C4:C18)</f>
        <v>94</v>
      </c>
      <c r="D22" s="32">
        <f>SUBTOTAL(4,D4:D18)</f>
        <v>97</v>
      </c>
      <c r="E22" s="32">
        <f>SUBTOTAL(4,E4:E18)</f>
        <v>94</v>
      </c>
      <c r="F22" s="32"/>
    </row>
  </sheetData>
  <sortState ref="A4:F16">
    <sortCondition ref="B4:B16"/>
  </sortState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17"/>
  <sheetViews>
    <sheetView workbookViewId="0">
      <selection sqref="A1:H1"/>
    </sheetView>
  </sheetViews>
  <sheetFormatPr defaultRowHeight="16.5" x14ac:dyDescent="0.3"/>
  <cols>
    <col min="7" max="7" width="10.875" bestFit="1" customWidth="1"/>
  </cols>
  <sheetData>
    <row r="1" spans="1:8" ht="20.25" x14ac:dyDescent="0.3">
      <c r="A1" s="39" t="s">
        <v>277</v>
      </c>
      <c r="B1" s="39"/>
      <c r="C1" s="39"/>
      <c r="D1" s="39"/>
      <c r="E1" s="39"/>
      <c r="F1" s="39"/>
      <c r="G1" s="39"/>
      <c r="H1" s="39"/>
    </row>
    <row r="3" spans="1:8" x14ac:dyDescent="0.3">
      <c r="A3" s="13" t="s">
        <v>219</v>
      </c>
      <c r="B3" s="13" t="s">
        <v>220</v>
      </c>
      <c r="C3" s="13" t="s">
        <v>171</v>
      </c>
      <c r="D3" s="13" t="s">
        <v>221</v>
      </c>
      <c r="E3" s="13" t="s">
        <v>222</v>
      </c>
      <c r="F3" s="13" t="s">
        <v>223</v>
      </c>
      <c r="G3" s="13" t="s">
        <v>224</v>
      </c>
      <c r="H3" s="13" t="s">
        <v>225</v>
      </c>
    </row>
    <row r="4" spans="1:8" x14ac:dyDescent="0.3">
      <c r="A4" s="13" t="s">
        <v>246</v>
      </c>
      <c r="B4" s="13" t="s">
        <v>237</v>
      </c>
      <c r="C4" s="13" t="s">
        <v>272</v>
      </c>
      <c r="D4" s="36">
        <v>2009</v>
      </c>
      <c r="E4" s="13" t="s">
        <v>228</v>
      </c>
      <c r="F4" s="13">
        <v>60</v>
      </c>
      <c r="G4" s="4">
        <v>890000</v>
      </c>
      <c r="H4" s="13" t="s">
        <v>229</v>
      </c>
    </row>
    <row r="5" spans="1:8" x14ac:dyDescent="0.3">
      <c r="A5" s="13" t="s">
        <v>252</v>
      </c>
      <c r="B5" s="13" t="s">
        <v>232</v>
      </c>
      <c r="C5" s="13" t="s">
        <v>271</v>
      </c>
      <c r="D5" s="36">
        <v>2007</v>
      </c>
      <c r="E5" s="13" t="s">
        <v>228</v>
      </c>
      <c r="F5" s="13">
        <v>80</v>
      </c>
      <c r="G5" s="4">
        <v>1130000</v>
      </c>
      <c r="H5" s="13" t="s">
        <v>227</v>
      </c>
    </row>
    <row r="6" spans="1:8" x14ac:dyDescent="0.3">
      <c r="A6" s="13" t="s">
        <v>242</v>
      </c>
      <c r="B6" s="13" t="s">
        <v>240</v>
      </c>
      <c r="C6" s="13" t="s">
        <v>271</v>
      </c>
      <c r="D6" s="13">
        <v>2013</v>
      </c>
      <c r="E6" s="13" t="s">
        <v>228</v>
      </c>
      <c r="F6" s="13">
        <v>26</v>
      </c>
      <c r="G6" s="4">
        <v>410000</v>
      </c>
      <c r="H6" s="13" t="s">
        <v>196</v>
      </c>
    </row>
    <row r="7" spans="1:8" x14ac:dyDescent="0.3">
      <c r="A7" s="13" t="s">
        <v>244</v>
      </c>
      <c r="B7" s="13" t="s">
        <v>239</v>
      </c>
      <c r="C7" s="13" t="s">
        <v>271</v>
      </c>
      <c r="D7" s="36">
        <v>2006</v>
      </c>
      <c r="E7" s="13" t="s">
        <v>230</v>
      </c>
      <c r="F7" s="13">
        <v>92</v>
      </c>
      <c r="G7" s="4">
        <v>1250000</v>
      </c>
      <c r="H7" s="13" t="s">
        <v>227</v>
      </c>
    </row>
    <row r="8" spans="1:8" x14ac:dyDescent="0.3">
      <c r="A8" s="13" t="s">
        <v>253</v>
      </c>
      <c r="B8" s="13" t="s">
        <v>231</v>
      </c>
      <c r="C8" s="13" t="s">
        <v>272</v>
      </c>
      <c r="D8" s="36">
        <v>2009</v>
      </c>
      <c r="E8" s="13" t="s">
        <v>230</v>
      </c>
      <c r="F8" s="13">
        <v>38</v>
      </c>
      <c r="G8" s="4">
        <v>890000</v>
      </c>
      <c r="H8" s="13" t="s">
        <v>196</v>
      </c>
    </row>
    <row r="9" spans="1:8" x14ac:dyDescent="0.3">
      <c r="A9" s="13" t="s">
        <v>245</v>
      </c>
      <c r="B9" s="13" t="s">
        <v>238</v>
      </c>
      <c r="C9" s="13" t="s">
        <v>272</v>
      </c>
      <c r="D9" s="13">
        <v>2010</v>
      </c>
      <c r="E9" s="13" t="s">
        <v>230</v>
      </c>
      <c r="F9" s="13">
        <v>42</v>
      </c>
      <c r="G9" s="4">
        <v>770000</v>
      </c>
      <c r="H9" s="13" t="s">
        <v>196</v>
      </c>
    </row>
    <row r="10" spans="1:8" x14ac:dyDescent="0.3">
      <c r="A10" s="13" t="s">
        <v>249</v>
      </c>
      <c r="B10" s="13" t="s">
        <v>234</v>
      </c>
      <c r="C10" s="13" t="s">
        <v>272</v>
      </c>
      <c r="D10" s="13">
        <v>2011</v>
      </c>
      <c r="E10" s="13" t="s">
        <v>230</v>
      </c>
      <c r="F10" s="13">
        <v>54</v>
      </c>
      <c r="G10" s="4">
        <v>650000</v>
      </c>
      <c r="H10" s="13" t="s">
        <v>229</v>
      </c>
    </row>
    <row r="11" spans="1:8" x14ac:dyDescent="0.3">
      <c r="A11" s="13" t="s">
        <v>247</v>
      </c>
      <c r="B11" s="13" t="s">
        <v>236</v>
      </c>
      <c r="C11" s="13" t="s">
        <v>271</v>
      </c>
      <c r="D11" s="36">
        <v>2008</v>
      </c>
      <c r="E11" s="13" t="s">
        <v>280</v>
      </c>
      <c r="F11" s="13">
        <v>67</v>
      </c>
      <c r="G11" s="4">
        <v>1010000</v>
      </c>
      <c r="H11" s="13" t="s">
        <v>227</v>
      </c>
    </row>
    <row r="12" spans="1:8" x14ac:dyDescent="0.3">
      <c r="A12" s="13" t="s">
        <v>243</v>
      </c>
      <c r="B12" s="13" t="s">
        <v>279</v>
      </c>
      <c r="C12" s="13" t="s">
        <v>272</v>
      </c>
      <c r="D12" s="13">
        <v>2011</v>
      </c>
      <c r="E12" s="13" t="s">
        <v>280</v>
      </c>
      <c r="F12" s="13">
        <v>45</v>
      </c>
      <c r="G12" s="4">
        <v>650000</v>
      </c>
      <c r="H12" s="13" t="s">
        <v>229</v>
      </c>
    </row>
    <row r="13" spans="1:8" x14ac:dyDescent="0.3">
      <c r="A13" s="13" t="s">
        <v>250</v>
      </c>
      <c r="B13" s="13" t="s">
        <v>281</v>
      </c>
      <c r="C13" s="13" t="s">
        <v>272</v>
      </c>
      <c r="D13" s="13">
        <v>2010</v>
      </c>
      <c r="E13" s="13" t="s">
        <v>280</v>
      </c>
      <c r="F13" s="13">
        <v>55</v>
      </c>
      <c r="G13" s="4">
        <v>770000</v>
      </c>
      <c r="H13" s="13" t="s">
        <v>229</v>
      </c>
    </row>
    <row r="14" spans="1:8" x14ac:dyDescent="0.3">
      <c r="A14" s="13" t="s">
        <v>278</v>
      </c>
      <c r="B14" s="13" t="s">
        <v>241</v>
      </c>
      <c r="C14" s="13" t="s">
        <v>271</v>
      </c>
      <c r="D14" s="36">
        <v>2008</v>
      </c>
      <c r="E14" s="13" t="s">
        <v>226</v>
      </c>
      <c r="F14" s="13">
        <v>67</v>
      </c>
      <c r="G14" s="4">
        <v>1010000</v>
      </c>
      <c r="H14" s="13" t="s">
        <v>227</v>
      </c>
    </row>
    <row r="15" spans="1:8" x14ac:dyDescent="0.3">
      <c r="A15" s="13" t="s">
        <v>248</v>
      </c>
      <c r="B15" s="13" t="s">
        <v>235</v>
      </c>
      <c r="C15" s="13" t="s">
        <v>272</v>
      </c>
      <c r="D15" s="13">
        <v>2012</v>
      </c>
      <c r="E15" s="13" t="s">
        <v>226</v>
      </c>
      <c r="F15" s="13">
        <v>33</v>
      </c>
      <c r="G15" s="4">
        <v>530000</v>
      </c>
      <c r="H15" s="13" t="s">
        <v>196</v>
      </c>
    </row>
    <row r="16" spans="1:8" x14ac:dyDescent="0.3">
      <c r="A16" s="13" t="s">
        <v>251</v>
      </c>
      <c r="B16" s="13" t="s">
        <v>233</v>
      </c>
      <c r="C16" s="13" t="s">
        <v>271</v>
      </c>
      <c r="D16" s="13">
        <v>2013</v>
      </c>
      <c r="E16" s="13" t="s">
        <v>226</v>
      </c>
      <c r="F16" s="13">
        <v>22</v>
      </c>
      <c r="G16" s="4">
        <v>410000</v>
      </c>
      <c r="H16" s="13" t="s">
        <v>196</v>
      </c>
    </row>
    <row r="17" spans="1:8" x14ac:dyDescent="0.3">
      <c r="A17" s="13" t="s">
        <v>254</v>
      </c>
      <c r="B17" s="13" t="s">
        <v>282</v>
      </c>
      <c r="C17" s="13" t="s">
        <v>272</v>
      </c>
      <c r="D17" s="13">
        <v>2012</v>
      </c>
      <c r="E17" s="13" t="s">
        <v>226</v>
      </c>
      <c r="F17" s="13">
        <v>52</v>
      </c>
      <c r="G17" s="4">
        <v>530000</v>
      </c>
      <c r="H17" s="13" t="s">
        <v>229</v>
      </c>
    </row>
  </sheetData>
  <sortState ref="A4:H17">
    <sortCondition ref="E4:E17" customList="서교동,성산동,합정동,망원동"/>
    <sortCondition sortBy="cellColor" ref="D4:D17" dxfId="0"/>
  </sortState>
  <mergeCells count="1">
    <mergeCell ref="A1:H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E12"/>
  <sheetViews>
    <sheetView workbookViewId="0">
      <selection sqref="A1:E1"/>
    </sheetView>
  </sheetViews>
  <sheetFormatPr defaultRowHeight="16.5" x14ac:dyDescent="0.3"/>
  <cols>
    <col min="2" max="5" width="10.875" customWidth="1"/>
  </cols>
  <sheetData>
    <row r="1" spans="1:5" ht="20.25" x14ac:dyDescent="0.3">
      <c r="A1" s="39" t="s">
        <v>51</v>
      </c>
      <c r="B1" s="39"/>
      <c r="C1" s="39"/>
      <c r="D1" s="39"/>
      <c r="E1" s="39"/>
    </row>
    <row r="2" spans="1:5" x14ac:dyDescent="0.3">
      <c r="E2" s="5" t="s">
        <v>52</v>
      </c>
    </row>
    <row r="3" spans="1:5" x14ac:dyDescent="0.3">
      <c r="A3" s="37" t="s">
        <v>38</v>
      </c>
      <c r="B3" s="37" t="s">
        <v>39</v>
      </c>
      <c r="C3" s="37" t="s">
        <v>40</v>
      </c>
      <c r="D3" s="37" t="s">
        <v>41</v>
      </c>
      <c r="E3" s="37" t="s">
        <v>42</v>
      </c>
    </row>
    <row r="4" spans="1:5" x14ac:dyDescent="0.3">
      <c r="A4" s="3" t="s">
        <v>43</v>
      </c>
      <c r="B4" s="4">
        <v>155150</v>
      </c>
      <c r="C4" s="4">
        <v>395900</v>
      </c>
      <c r="D4" s="4">
        <f t="shared" ref="D4:D11" si="0">ROUND(C4*0.1,-1)</f>
        <v>39590</v>
      </c>
      <c r="E4" s="4">
        <f t="shared" ref="E4:E11" si="1">C4-B4-D4</f>
        <v>201160</v>
      </c>
    </row>
    <row r="5" spans="1:5" x14ac:dyDescent="0.3">
      <c r="A5" s="3" t="s">
        <v>44</v>
      </c>
      <c r="B5" s="4">
        <v>182400</v>
      </c>
      <c r="C5" s="4">
        <v>376200</v>
      </c>
      <c r="D5" s="4">
        <f t="shared" si="0"/>
        <v>37620</v>
      </c>
      <c r="E5" s="4">
        <f t="shared" si="1"/>
        <v>156180</v>
      </c>
    </row>
    <row r="6" spans="1:5" x14ac:dyDescent="0.3">
      <c r="A6" s="3" t="s">
        <v>45</v>
      </c>
      <c r="B6" s="4">
        <v>144000</v>
      </c>
      <c r="C6" s="4">
        <v>316800</v>
      </c>
      <c r="D6" s="4">
        <f t="shared" si="0"/>
        <v>31680</v>
      </c>
      <c r="E6" s="4">
        <f t="shared" si="1"/>
        <v>141120</v>
      </c>
    </row>
    <row r="7" spans="1:5" x14ac:dyDescent="0.3">
      <c r="A7" s="3" t="s">
        <v>46</v>
      </c>
      <c r="B7" s="4">
        <v>107100</v>
      </c>
      <c r="C7" s="4">
        <v>275400</v>
      </c>
      <c r="D7" s="4">
        <f t="shared" si="0"/>
        <v>27540</v>
      </c>
      <c r="E7" s="4">
        <f t="shared" si="1"/>
        <v>140760</v>
      </c>
    </row>
    <row r="8" spans="1:5" x14ac:dyDescent="0.3">
      <c r="A8" s="3" t="s">
        <v>47</v>
      </c>
      <c r="B8" s="4">
        <v>112500</v>
      </c>
      <c r="C8" s="4">
        <v>281250</v>
      </c>
      <c r="D8" s="4">
        <f t="shared" si="0"/>
        <v>28130</v>
      </c>
      <c r="E8" s="4">
        <f t="shared" si="1"/>
        <v>140620</v>
      </c>
    </row>
    <row r="9" spans="1:5" x14ac:dyDescent="0.3">
      <c r="A9" s="3" t="s">
        <v>48</v>
      </c>
      <c r="B9" s="4">
        <v>139500</v>
      </c>
      <c r="C9" s="4">
        <v>306900</v>
      </c>
      <c r="D9" s="4">
        <f t="shared" si="0"/>
        <v>30690</v>
      </c>
      <c r="E9" s="4">
        <f t="shared" si="1"/>
        <v>136710</v>
      </c>
    </row>
    <row r="10" spans="1:5" x14ac:dyDescent="0.3">
      <c r="A10" s="3" t="s">
        <v>49</v>
      </c>
      <c r="B10" s="4">
        <v>131250</v>
      </c>
      <c r="C10" s="4">
        <v>283500</v>
      </c>
      <c r="D10" s="4">
        <f t="shared" si="0"/>
        <v>28350</v>
      </c>
      <c r="E10" s="4">
        <f t="shared" si="1"/>
        <v>123900</v>
      </c>
    </row>
    <row r="11" spans="1:5" x14ac:dyDescent="0.3">
      <c r="A11" s="3" t="s">
        <v>50</v>
      </c>
      <c r="B11" s="4">
        <v>120000</v>
      </c>
      <c r="C11" s="4">
        <v>247500</v>
      </c>
      <c r="D11" s="4">
        <f t="shared" si="0"/>
        <v>24750</v>
      </c>
      <c r="E11" s="4">
        <f t="shared" si="1"/>
        <v>102750</v>
      </c>
    </row>
    <row r="12" spans="1:5" x14ac:dyDescent="0.3">
      <c r="A12" s="3" t="s">
        <v>37</v>
      </c>
      <c r="B12" s="4">
        <f>SUM(B4:B11)</f>
        <v>1091900</v>
      </c>
      <c r="C12" s="4">
        <f t="shared" ref="C12:E12" si="2">SUM(C4:C11)</f>
        <v>2483450</v>
      </c>
      <c r="D12" s="4">
        <f t="shared" si="2"/>
        <v>248350</v>
      </c>
      <c r="E12" s="4">
        <f t="shared" si="2"/>
        <v>1143200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합계">
                <anchor moveWithCells="1" sizeWithCells="1">
                  <from>
                    <xdr:col>1</xdr:col>
                    <xdr:colOff>0</xdr:colOff>
                    <xdr:row>13</xdr:row>
                    <xdr:rowOff>9525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G11"/>
  <sheetViews>
    <sheetView workbookViewId="0">
      <selection sqref="A1:G1"/>
    </sheetView>
  </sheetViews>
  <sheetFormatPr defaultRowHeight="16.5" x14ac:dyDescent="0.3"/>
  <sheetData>
    <row r="1" spans="1:7" ht="20.25" x14ac:dyDescent="0.3">
      <c r="A1" s="39" t="s">
        <v>53</v>
      </c>
      <c r="B1" s="39"/>
      <c r="C1" s="39"/>
      <c r="D1" s="39"/>
      <c r="E1" s="39"/>
      <c r="F1" s="39"/>
      <c r="G1" s="39"/>
    </row>
    <row r="3" spans="1:7" x14ac:dyDescent="0.3">
      <c r="A3" s="3" t="s">
        <v>54</v>
      </c>
      <c r="B3" s="3" t="s">
        <v>55</v>
      </c>
      <c r="C3" s="3" t="s">
        <v>56</v>
      </c>
      <c r="D3" s="3" t="s">
        <v>57</v>
      </c>
      <c r="E3" s="3" t="s">
        <v>58</v>
      </c>
      <c r="F3" s="3" t="s">
        <v>59</v>
      </c>
      <c r="G3" s="3" t="s">
        <v>60</v>
      </c>
    </row>
    <row r="4" spans="1:7" x14ac:dyDescent="0.3">
      <c r="A4" s="3" t="s">
        <v>61</v>
      </c>
      <c r="B4" s="3" t="s">
        <v>70</v>
      </c>
      <c r="C4" s="6">
        <v>86</v>
      </c>
      <c r="D4" s="6">
        <v>91</v>
      </c>
      <c r="E4" s="6">
        <v>88</v>
      </c>
      <c r="F4" s="6">
        <f t="shared" ref="F4:F11" si="0">SUM(C4:E4)</f>
        <v>265</v>
      </c>
      <c r="G4" s="7">
        <f t="shared" ref="G4:G11" si="1">AVERAGE(C4:E4)</f>
        <v>88.333333333333329</v>
      </c>
    </row>
    <row r="5" spans="1:7" x14ac:dyDescent="0.3">
      <c r="A5" s="3" t="s">
        <v>69</v>
      </c>
      <c r="B5" s="3" t="s">
        <v>70</v>
      </c>
      <c r="C5" s="6">
        <v>92</v>
      </c>
      <c r="D5" s="6">
        <v>95</v>
      </c>
      <c r="E5" s="6">
        <v>94</v>
      </c>
      <c r="F5" s="6">
        <f t="shared" si="0"/>
        <v>281</v>
      </c>
      <c r="G5" s="7">
        <f t="shared" si="1"/>
        <v>93.666666666666671</v>
      </c>
    </row>
    <row r="6" spans="1:7" x14ac:dyDescent="0.3">
      <c r="A6" s="3" t="s">
        <v>62</v>
      </c>
      <c r="B6" s="3" t="s">
        <v>71</v>
      </c>
      <c r="C6" s="6">
        <v>72</v>
      </c>
      <c r="D6" s="6">
        <v>77</v>
      </c>
      <c r="E6" s="6">
        <v>65</v>
      </c>
      <c r="F6" s="6">
        <f t="shared" si="0"/>
        <v>214</v>
      </c>
      <c r="G6" s="7">
        <f t="shared" si="1"/>
        <v>71.333333333333329</v>
      </c>
    </row>
    <row r="7" spans="1:7" x14ac:dyDescent="0.3">
      <c r="A7" s="3" t="s">
        <v>65</v>
      </c>
      <c r="B7" s="3" t="s">
        <v>71</v>
      </c>
      <c r="C7" s="6">
        <v>43</v>
      </c>
      <c r="D7" s="6">
        <v>38</v>
      </c>
      <c r="E7" s="6">
        <v>41</v>
      </c>
      <c r="F7" s="6">
        <f t="shared" si="0"/>
        <v>122</v>
      </c>
      <c r="G7" s="7">
        <f t="shared" si="1"/>
        <v>40.666666666666664</v>
      </c>
    </row>
    <row r="8" spans="1:7" x14ac:dyDescent="0.3">
      <c r="A8" s="3" t="s">
        <v>63</v>
      </c>
      <c r="B8" s="3" t="s">
        <v>71</v>
      </c>
      <c r="C8" s="6">
        <v>94</v>
      </c>
      <c r="D8" s="6">
        <v>93</v>
      </c>
      <c r="E8" s="6">
        <v>96</v>
      </c>
      <c r="F8" s="6">
        <f t="shared" si="0"/>
        <v>283</v>
      </c>
      <c r="G8" s="7">
        <f t="shared" si="1"/>
        <v>94.333333333333329</v>
      </c>
    </row>
    <row r="9" spans="1:7" x14ac:dyDescent="0.3">
      <c r="A9" s="3" t="s">
        <v>68</v>
      </c>
      <c r="B9" s="3" t="s">
        <v>70</v>
      </c>
      <c r="C9" s="6">
        <v>79</v>
      </c>
      <c r="D9" s="6">
        <v>86</v>
      </c>
      <c r="E9" s="6">
        <v>81</v>
      </c>
      <c r="F9" s="6">
        <f t="shared" si="0"/>
        <v>246</v>
      </c>
      <c r="G9" s="7">
        <f t="shared" si="1"/>
        <v>82</v>
      </c>
    </row>
    <row r="10" spans="1:7" x14ac:dyDescent="0.3">
      <c r="A10" s="3" t="s">
        <v>64</v>
      </c>
      <c r="B10" s="3" t="s">
        <v>70</v>
      </c>
      <c r="C10" s="6">
        <v>53</v>
      </c>
      <c r="D10" s="6">
        <v>46</v>
      </c>
      <c r="E10" s="6">
        <v>42</v>
      </c>
      <c r="F10" s="6">
        <f t="shared" si="0"/>
        <v>141</v>
      </c>
      <c r="G10" s="7">
        <f t="shared" si="1"/>
        <v>47</v>
      </c>
    </row>
    <row r="11" spans="1:7" x14ac:dyDescent="0.3">
      <c r="A11" s="3" t="s">
        <v>67</v>
      </c>
      <c r="B11" s="3" t="s">
        <v>66</v>
      </c>
      <c r="C11" s="6">
        <v>84</v>
      </c>
      <c r="D11" s="6">
        <v>83</v>
      </c>
      <c r="E11" s="6">
        <v>87</v>
      </c>
      <c r="F11" s="6">
        <f t="shared" si="0"/>
        <v>254</v>
      </c>
      <c r="G11" s="7">
        <f t="shared" si="1"/>
        <v>84.666666666666671</v>
      </c>
    </row>
  </sheetData>
  <sortState ref="A4:G11">
    <sortCondition ref="A4:A11"/>
  </sortState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2019-03-21T06:11:33Z</dcterms:created>
  <dcterms:modified xsi:type="dcterms:W3CDTF">2019-09-18T11:30:42Z</dcterms:modified>
</cp:coreProperties>
</file>