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360" yWindow="150" windowWidth="23715" windowHeight="11985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0" r:id="rId8"/>
  </sheets>
  <definedNames>
    <definedName name="_xlnm._FilterDatabase" localSheetId="2" hidden="1">'기본작업-3'!$A$3:$H$20</definedName>
    <definedName name="_xlnm.Criteria" localSheetId="2">'기본작업-3'!$A$23:$A$25</definedName>
    <definedName name="_xlnm.Extract" localSheetId="2">'기본작업-3'!$A$27:$H$27</definedName>
  </definedNames>
  <calcPr calcId="145621"/>
</workbook>
</file>

<file path=xl/calcChain.xml><?xml version="1.0" encoding="utf-8"?>
<calcChain xmlns="http://schemas.openxmlformats.org/spreadsheetml/2006/main">
  <c r="K4" i="4" l="1"/>
  <c r="K5" i="4"/>
  <c r="K6" i="4"/>
  <c r="K7" i="4"/>
  <c r="K8" i="4"/>
  <c r="K9" i="4"/>
  <c r="K10" i="4"/>
  <c r="K11" i="4"/>
  <c r="K12" i="4"/>
  <c r="K3" i="4"/>
  <c r="K25" i="4" l="1"/>
  <c r="G5" i="7" l="1"/>
  <c r="G6" i="7"/>
  <c r="G7" i="7"/>
  <c r="G8" i="7"/>
  <c r="G9" i="7"/>
  <c r="G10" i="7"/>
  <c r="G11" i="7"/>
  <c r="G12" i="7"/>
  <c r="G4" i="7"/>
  <c r="F20" i="5"/>
  <c r="E20" i="5"/>
  <c r="F14" i="5"/>
  <c r="E14" i="5"/>
  <c r="F8" i="5"/>
  <c r="F22" i="5" s="1"/>
  <c r="E8" i="5"/>
  <c r="F21" i="5"/>
  <c r="E21" i="5"/>
  <c r="F15" i="5"/>
  <c r="E15" i="5"/>
  <c r="F9" i="5"/>
  <c r="E9" i="5"/>
  <c r="E22" i="5" s="1"/>
  <c r="E23" i="5" l="1"/>
  <c r="F23" i="5"/>
  <c r="D5" i="6"/>
  <c r="G5" i="6" s="1"/>
  <c r="D6" i="6"/>
  <c r="G6" i="6" s="1"/>
  <c r="D7" i="6"/>
  <c r="G7" i="6" s="1"/>
  <c r="D8" i="6"/>
  <c r="G8" i="6" s="1"/>
  <c r="D9" i="6"/>
  <c r="D10" i="6"/>
  <c r="G10" i="6" s="1"/>
  <c r="D11" i="6"/>
  <c r="G11" i="6" s="1"/>
  <c r="G9" i="6"/>
  <c r="D4" i="6"/>
  <c r="G4" i="6" s="1"/>
  <c r="E16" i="4" l="1"/>
  <c r="E17" i="4"/>
  <c r="E18" i="4"/>
  <c r="E19" i="4"/>
  <c r="E20" i="4"/>
  <c r="E21" i="4"/>
  <c r="E22" i="4"/>
  <c r="E23" i="4"/>
  <c r="E24" i="4"/>
  <c r="E25" i="4"/>
  <c r="E30" i="4" l="1"/>
  <c r="E31" i="4"/>
  <c r="E32" i="4"/>
  <c r="E33" i="4"/>
  <c r="E34" i="4"/>
  <c r="E35" i="4"/>
  <c r="E29" i="4"/>
  <c r="E12" i="4"/>
</calcChain>
</file>

<file path=xl/comments1.xml><?xml version="1.0" encoding="utf-8"?>
<comments xmlns="http://schemas.openxmlformats.org/spreadsheetml/2006/main">
  <authors>
    <author>김종일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달성률</t>
        </r>
      </text>
    </comment>
  </commentList>
</comments>
</file>

<file path=xl/sharedStrings.xml><?xml version="1.0" encoding="utf-8"?>
<sst xmlns="http://schemas.openxmlformats.org/spreadsheetml/2006/main" count="390" uniqueCount="278">
  <si>
    <t>제품판매현황</t>
  </si>
  <si>
    <t>구분</t>
  </si>
  <si>
    <t>제품번호</t>
  </si>
  <si>
    <t>판매량</t>
  </si>
  <si>
    <t>판매가</t>
  </si>
  <si>
    <t>총액</t>
  </si>
  <si>
    <t>냉장고</t>
  </si>
  <si>
    <t>F87M1</t>
  </si>
  <si>
    <t>세탁기</t>
  </si>
  <si>
    <t>U62K1</t>
  </si>
  <si>
    <t>TV</t>
  </si>
  <si>
    <t>B45P1</t>
  </si>
  <si>
    <t>U62K2</t>
  </si>
  <si>
    <t>F87M2</t>
  </si>
  <si>
    <t>F87M3</t>
  </si>
  <si>
    <t>B45P2</t>
  </si>
  <si>
    <t>U62K3</t>
  </si>
  <si>
    <t>[표1]</t>
    <phoneticPr fontId="1" type="noConversion"/>
  </si>
  <si>
    <t>필기시험결과</t>
  </si>
  <si>
    <t>수험번호</t>
  </si>
  <si>
    <t>1과목</t>
  </si>
  <si>
    <t>2과목</t>
  </si>
  <si>
    <t>3과목</t>
  </si>
  <si>
    <t>합격여부</t>
  </si>
  <si>
    <t>J786001</t>
  </si>
  <si>
    <t>[표2]</t>
    <phoneticPr fontId="1" type="noConversion"/>
  </si>
  <si>
    <t>상공마트 회원관리</t>
  </si>
  <si>
    <t>회원번호</t>
  </si>
  <si>
    <t>회원명</t>
  </si>
  <si>
    <t>등급</t>
  </si>
  <si>
    <t>포인트</t>
  </si>
  <si>
    <t>가입일자</t>
  </si>
  <si>
    <t>조현준</t>
  </si>
  <si>
    <t>우수</t>
  </si>
  <si>
    <t>이도현</t>
  </si>
  <si>
    <t>VIP</t>
  </si>
  <si>
    <t>이은지</t>
  </si>
  <si>
    <t>일반</t>
  </si>
  <si>
    <t>박지원</t>
  </si>
  <si>
    <t>유영일</t>
  </si>
  <si>
    <t>한지민</t>
  </si>
  <si>
    <t>강성민</t>
  </si>
  <si>
    <t>신영희</t>
  </si>
  <si>
    <t>최선영</t>
  </si>
  <si>
    <t>이건우</t>
  </si>
  <si>
    <t>[표3]</t>
    <phoneticPr fontId="1" type="noConversion"/>
  </si>
  <si>
    <t>[표4]</t>
    <phoneticPr fontId="1" type="noConversion"/>
  </si>
  <si>
    <t>창고별 사용현황</t>
  </si>
  <si>
    <t>일일사용량</t>
  </si>
  <si>
    <t>사용일</t>
  </si>
  <si>
    <t>1창고</t>
  </si>
  <si>
    <t>2창고</t>
  </si>
  <si>
    <t>3창고</t>
  </si>
  <si>
    <t>4창고</t>
  </si>
  <si>
    <t>5창고</t>
  </si>
  <si>
    <t>6창고</t>
  </si>
  <si>
    <t>7창고</t>
  </si>
  <si>
    <t>[표5]</t>
    <phoneticPr fontId="1" type="noConversion"/>
  </si>
  <si>
    <t>&lt;조건&gt;</t>
  </si>
  <si>
    <t>지역</t>
    <phoneticPr fontId="1" type="noConversion"/>
  </si>
  <si>
    <t>안산</t>
    <phoneticPr fontId="1" type="noConversion"/>
  </si>
  <si>
    <t>화성</t>
    <phoneticPr fontId="1" type="noConversion"/>
  </si>
  <si>
    <t>수원</t>
    <phoneticPr fontId="1" type="noConversion"/>
  </si>
  <si>
    <t>평택</t>
    <phoneticPr fontId="1" type="noConversion"/>
  </si>
  <si>
    <t>안성</t>
    <phoneticPr fontId="1" type="noConversion"/>
  </si>
  <si>
    <t>의왕</t>
    <phoneticPr fontId="1" type="noConversion"/>
  </si>
  <si>
    <t>용인</t>
    <phoneticPr fontId="1" type="noConversion"/>
  </si>
  <si>
    <t>총저장량</t>
    <phoneticPr fontId="1" type="noConversion"/>
  </si>
  <si>
    <t>한국제약</t>
    <phoneticPr fontId="27" type="noConversion"/>
  </si>
  <si>
    <t>판크렌(pancrent)정</t>
    <phoneticPr fontId="27" type="noConversion"/>
  </si>
  <si>
    <t>소화제</t>
    <phoneticPr fontId="27" type="noConversion"/>
  </si>
  <si>
    <t>튼튼제약</t>
    <phoneticPr fontId="27" type="noConversion"/>
  </si>
  <si>
    <t>이브미(eveme)정</t>
    <phoneticPr fontId="27" type="noConversion"/>
  </si>
  <si>
    <t>해열진통제</t>
    <phoneticPr fontId="27" type="noConversion"/>
  </si>
  <si>
    <t>하나약품</t>
    <phoneticPr fontId="27" type="noConversion"/>
  </si>
  <si>
    <t>톨론(tolon)점안액</t>
    <phoneticPr fontId="27" type="noConversion"/>
  </si>
  <si>
    <t>안질환제</t>
    <phoneticPr fontId="27" type="noConversion"/>
  </si>
  <si>
    <t>베아제(bearse)정</t>
    <phoneticPr fontId="27" type="noConversion"/>
  </si>
  <si>
    <t>미셀(misel)정</t>
    <phoneticPr fontId="27" type="noConversion"/>
  </si>
  <si>
    <t>소염진통제</t>
    <phoneticPr fontId="27" type="noConversion"/>
  </si>
  <si>
    <t>아미펜(amiphen)정</t>
    <phoneticPr fontId="27" type="noConversion"/>
  </si>
  <si>
    <t>에디(edee)정</t>
    <phoneticPr fontId="27" type="noConversion"/>
  </si>
  <si>
    <t>제산제</t>
    <phoneticPr fontId="27" type="noConversion"/>
  </si>
  <si>
    <t>팜시클(famcicle)정</t>
    <phoneticPr fontId="27" type="noConversion"/>
  </si>
  <si>
    <t>항바이러스제</t>
    <phoneticPr fontId="27" type="noConversion"/>
  </si>
  <si>
    <t>코미(comy)정</t>
    <phoneticPr fontId="27" type="noConversion"/>
  </si>
  <si>
    <t>항히스타민제</t>
    <phoneticPr fontId="27" type="noConversion"/>
  </si>
  <si>
    <t>매입단가</t>
    <phoneticPr fontId="27" type="noConversion"/>
  </si>
  <si>
    <t>매입수량</t>
    <phoneticPr fontId="27" type="noConversion"/>
  </si>
  <si>
    <t>제조사</t>
    <phoneticPr fontId="27" type="noConversion"/>
  </si>
  <si>
    <t>약품명</t>
    <phoneticPr fontId="27" type="noConversion"/>
  </si>
  <si>
    <t>구분</t>
    <phoneticPr fontId="27" type="noConversion"/>
  </si>
  <si>
    <t>매입일자</t>
    <phoneticPr fontId="27" type="noConversion"/>
  </si>
  <si>
    <t>상공약국 약품 매입표</t>
    <phoneticPr fontId="27" type="noConversion"/>
  </si>
  <si>
    <t>수입 와인 판매현황</t>
    <phoneticPr fontId="27" type="noConversion"/>
  </si>
  <si>
    <t>분류</t>
    <phoneticPr fontId="27" type="noConversion"/>
  </si>
  <si>
    <t>제품코드</t>
    <phoneticPr fontId="27" type="noConversion"/>
  </si>
  <si>
    <t>브랜드</t>
    <phoneticPr fontId="27" type="noConversion"/>
  </si>
  <si>
    <t>생산지</t>
    <phoneticPr fontId="27" type="noConversion"/>
  </si>
  <si>
    <t>프랑스</t>
  </si>
  <si>
    <t>보르도</t>
  </si>
  <si>
    <t>까베르네</t>
  </si>
  <si>
    <t>칠레</t>
  </si>
  <si>
    <t>보르고나</t>
  </si>
  <si>
    <t>쇼비뇽</t>
  </si>
  <si>
    <t>미국</t>
  </si>
  <si>
    <t>뽀마르</t>
  </si>
  <si>
    <t>까스뗄리</t>
  </si>
  <si>
    <t>이탈리아</t>
  </si>
  <si>
    <t>샤도네</t>
  </si>
  <si>
    <t>마르살라</t>
  </si>
  <si>
    <t>수입량</t>
    <phoneticPr fontId="27" type="noConversion"/>
  </si>
  <si>
    <t>판매량</t>
    <phoneticPr fontId="27" type="noConversion"/>
  </si>
  <si>
    <t>재고량</t>
    <phoneticPr fontId="1" type="noConversion"/>
  </si>
  <si>
    <t>레드</t>
    <phoneticPr fontId="1" type="noConversion"/>
  </si>
  <si>
    <t>화이트</t>
    <phoneticPr fontId="1" type="noConversion"/>
  </si>
  <si>
    <t>수레리어</t>
    <phoneticPr fontId="1" type="noConversion"/>
  </si>
  <si>
    <t>SRR-08</t>
    <phoneticPr fontId="1" type="noConversion"/>
  </si>
  <si>
    <t>OPE-74</t>
    <phoneticPr fontId="1" type="noConversion"/>
  </si>
  <si>
    <t>FCB-14</t>
    <phoneticPr fontId="1" type="noConversion"/>
  </si>
  <si>
    <t>CVE-63</t>
    <phoneticPr fontId="1" type="noConversion"/>
  </si>
  <si>
    <t>MOF-11</t>
    <phoneticPr fontId="1" type="noConversion"/>
  </si>
  <si>
    <t>UTI-94</t>
    <phoneticPr fontId="1" type="noConversion"/>
  </si>
  <si>
    <t>SXA-85</t>
    <phoneticPr fontId="1" type="noConversion"/>
  </si>
  <si>
    <t>NLK-72</t>
    <phoneticPr fontId="1" type="noConversion"/>
  </si>
  <si>
    <t>AUE-48</t>
    <phoneticPr fontId="1" type="noConversion"/>
  </si>
  <si>
    <t>건강검진 결과표</t>
    <phoneticPr fontId="1" type="noConversion"/>
  </si>
  <si>
    <t>성명</t>
    <phoneticPr fontId="1" type="noConversion"/>
  </si>
  <si>
    <t>성별</t>
    <phoneticPr fontId="1" type="noConversion"/>
  </si>
  <si>
    <t>시력(우)</t>
    <phoneticPr fontId="1" type="noConversion"/>
  </si>
  <si>
    <t>시력(좌)</t>
    <phoneticPr fontId="1" type="noConversion"/>
  </si>
  <si>
    <t>안선영</t>
  </si>
  <si>
    <t>강시애</t>
  </si>
  <si>
    <t>박유상</t>
  </si>
  <si>
    <t>강이정</t>
  </si>
  <si>
    <t>박소원</t>
  </si>
  <si>
    <t>남종윤</t>
  </si>
  <si>
    <t>여</t>
    <phoneticPr fontId="1" type="noConversion"/>
  </si>
  <si>
    <t>남</t>
    <phoneticPr fontId="1" type="noConversion"/>
  </si>
  <si>
    <t>키(cm)</t>
    <phoneticPr fontId="1" type="noConversion"/>
  </si>
  <si>
    <t>몸무게(kg)</t>
    <phoneticPr fontId="1" type="noConversion"/>
  </si>
  <si>
    <t>장시안</t>
  </si>
  <si>
    <t>노민상</t>
  </si>
  <si>
    <t>백승빈</t>
  </si>
  <si>
    <t>손이진</t>
  </si>
  <si>
    <t>홍유라</t>
  </si>
  <si>
    <t>합계</t>
    <phoneticPr fontId="1" type="noConversion"/>
  </si>
  <si>
    <t>전반기</t>
    <phoneticPr fontId="1" type="noConversion"/>
  </si>
  <si>
    <t>하반기</t>
    <phoneticPr fontId="1" type="noConversion"/>
  </si>
  <si>
    <t>목표량</t>
    <phoneticPr fontId="1" type="noConversion"/>
  </si>
  <si>
    <t>판매량</t>
    <phoneticPr fontId="1" type="noConversion"/>
  </si>
  <si>
    <t>달성률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</si>
  <si>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</si>
  <si>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</si>
  <si>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</si>
  <si>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</si>
  <si>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강원</t>
    <phoneticPr fontId="1" type="noConversion"/>
  </si>
  <si>
    <t>충청</t>
    <phoneticPr fontId="1" type="noConversion"/>
  </si>
  <si>
    <t>경상</t>
    <phoneticPr fontId="1" type="noConversion"/>
  </si>
  <si>
    <t>전라</t>
    <phoneticPr fontId="1" type="noConversion"/>
  </si>
  <si>
    <t>제주</t>
    <phoneticPr fontId="1" type="noConversion"/>
  </si>
  <si>
    <t>부산</t>
    <phoneticPr fontId="1" type="noConversion"/>
  </si>
  <si>
    <t>광주</t>
    <phoneticPr fontId="1" type="noConversion"/>
  </si>
  <si>
    <t>대구</t>
    <phoneticPr fontId="1" type="noConversion"/>
  </si>
  <si>
    <t>대전</t>
    <phoneticPr fontId="1" type="noConversion"/>
  </si>
  <si>
    <t>2018년 지역별 판매실적현황</t>
    <phoneticPr fontId="1" type="noConversion"/>
  </si>
  <si>
    <t>비즈니스</t>
  </si>
  <si>
    <t>알뜰</t>
  </si>
  <si>
    <t>고객명</t>
    <phoneticPr fontId="1" type="noConversion"/>
  </si>
  <si>
    <t>요금제</t>
    <phoneticPr fontId="1" type="noConversion"/>
  </si>
  <si>
    <t>기본료</t>
    <phoneticPr fontId="1" type="noConversion"/>
  </si>
  <si>
    <t>무료통화</t>
    <phoneticPr fontId="1" type="noConversion"/>
  </si>
  <si>
    <t>총통화</t>
    <phoneticPr fontId="1" type="noConversion"/>
  </si>
  <si>
    <t>추가사용료</t>
    <phoneticPr fontId="1" type="noConversion"/>
  </si>
  <si>
    <t>청구료</t>
    <phoneticPr fontId="1" type="noConversion"/>
  </si>
  <si>
    <t>세금</t>
    <phoneticPr fontId="1" type="noConversion"/>
  </si>
  <si>
    <t>무제한</t>
    <phoneticPr fontId="1" type="noConversion"/>
  </si>
  <si>
    <t>일반</t>
    <phoneticPr fontId="1" type="noConversion"/>
  </si>
  <si>
    <t>조원혁</t>
  </si>
  <si>
    <t>유혜윤</t>
  </si>
  <si>
    <t>조원재</t>
  </si>
  <si>
    <t>문승후</t>
  </si>
  <si>
    <t>신혜정</t>
  </si>
  <si>
    <t>정상우</t>
  </si>
  <si>
    <t>박솔지</t>
  </si>
  <si>
    <t>서효찬</t>
  </si>
  <si>
    <t>김은지</t>
  </si>
  <si>
    <t>곽현우</t>
  </si>
  <si>
    <t>임유상</t>
  </si>
  <si>
    <t>정두훈</t>
  </si>
  <si>
    <t>노동훈</t>
  </si>
  <si>
    <t>손정희</t>
  </si>
  <si>
    <t>노원석</t>
    <phoneticPr fontId="1" type="noConversion"/>
  </si>
  <si>
    <t>조은선</t>
    <phoneticPr fontId="1" type="noConversion"/>
  </si>
  <si>
    <t>권슬기</t>
    <phoneticPr fontId="1" type="noConversion"/>
  </si>
  <si>
    <t>고객별 휴대전화 요금청구서</t>
    <phoneticPr fontId="1" type="noConversion"/>
  </si>
  <si>
    <t>상공마트 식품판매현황</t>
    <phoneticPr fontId="1" type="noConversion"/>
  </si>
  <si>
    <t>코너</t>
  </si>
  <si>
    <t>원산지</t>
  </si>
  <si>
    <t>판매총액</t>
  </si>
  <si>
    <t>수산</t>
  </si>
  <si>
    <t>고등어</t>
  </si>
  <si>
    <t>국내산</t>
  </si>
  <si>
    <t>오징어</t>
  </si>
  <si>
    <t>갈치</t>
  </si>
  <si>
    <t>수입산</t>
  </si>
  <si>
    <t>채소</t>
  </si>
  <si>
    <t>배추</t>
  </si>
  <si>
    <t>당근</t>
  </si>
  <si>
    <t>양상추</t>
  </si>
  <si>
    <t>청과</t>
  </si>
  <si>
    <t>사과</t>
  </si>
  <si>
    <t>오렌지</t>
  </si>
  <si>
    <t>낙지</t>
  </si>
  <si>
    <t>마늘</t>
  </si>
  <si>
    <t>배</t>
  </si>
  <si>
    <t>식품명</t>
  </si>
  <si>
    <t>멜론</t>
  </si>
  <si>
    <t>상공자동차 계약현황</t>
    <phoneticPr fontId="1" type="noConversion"/>
  </si>
  <si>
    <t>인도금</t>
    <phoneticPr fontId="1" type="noConversion"/>
  </si>
  <si>
    <t>할부원금</t>
    <phoneticPr fontId="1" type="noConversion"/>
  </si>
  <si>
    <t>월납입액</t>
    <phoneticPr fontId="1" type="noConversion"/>
  </si>
  <si>
    <t>납입기간(월)</t>
    <phoneticPr fontId="1" type="noConversion"/>
  </si>
  <si>
    <t>이자</t>
    <phoneticPr fontId="1" type="noConversion"/>
  </si>
  <si>
    <t>쏘나타</t>
    <phoneticPr fontId="1" type="noConversion"/>
  </si>
  <si>
    <t>싼타페</t>
    <phoneticPr fontId="1" type="noConversion"/>
  </si>
  <si>
    <t>티볼리</t>
    <phoneticPr fontId="1" type="noConversion"/>
  </si>
  <si>
    <t>렉스턴</t>
    <phoneticPr fontId="1" type="noConversion"/>
  </si>
  <si>
    <t>SM6</t>
    <phoneticPr fontId="1" type="noConversion"/>
  </si>
  <si>
    <t>QM6</t>
    <phoneticPr fontId="1" type="noConversion"/>
  </si>
  <si>
    <t>크루즈</t>
    <phoneticPr fontId="1" type="noConversion"/>
  </si>
  <si>
    <t>말리부</t>
    <phoneticPr fontId="1" type="noConversion"/>
  </si>
  <si>
    <t>차량모델</t>
    <phoneticPr fontId="1" type="noConversion"/>
  </si>
  <si>
    <t>총액</t>
    <phoneticPr fontId="1" type="noConversion"/>
  </si>
  <si>
    <t>요금제</t>
    <phoneticPr fontId="1" type="noConversion"/>
  </si>
  <si>
    <t>무제한</t>
    <phoneticPr fontId="1" type="noConversion"/>
  </si>
  <si>
    <t>비즈니스</t>
    <phoneticPr fontId="1" type="noConversion"/>
  </si>
  <si>
    <t>청과 요약</t>
  </si>
  <si>
    <t>채소 요약</t>
  </si>
  <si>
    <t>수산 요약</t>
  </si>
  <si>
    <t>총합계</t>
  </si>
  <si>
    <t>청과 평균</t>
  </si>
  <si>
    <t>채소 평균</t>
  </si>
  <si>
    <t>수산 평균</t>
  </si>
  <si>
    <t>전체 평균</t>
  </si>
  <si>
    <t>사원명</t>
    <phoneticPr fontId="1" type="noConversion"/>
  </si>
  <si>
    <t>부서명</t>
    <phoneticPr fontId="1" type="noConversion"/>
  </si>
  <si>
    <t>직위</t>
    <phoneticPr fontId="1" type="noConversion"/>
  </si>
  <si>
    <t>기본급</t>
    <phoneticPr fontId="1" type="noConversion"/>
  </si>
  <si>
    <t>호봉</t>
    <phoneticPr fontId="1" type="noConversion"/>
  </si>
  <si>
    <t>사원별 기본급 현황</t>
    <phoneticPr fontId="1" type="noConversion"/>
  </si>
  <si>
    <t>생산부</t>
    <phoneticPr fontId="1" type="noConversion"/>
  </si>
  <si>
    <t>홍보부</t>
    <phoneticPr fontId="1" type="noConversion"/>
  </si>
  <si>
    <t>영업부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</si>
  <si>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</si>
  <si>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</si>
  <si>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</si>
  <si>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조현우</t>
    <phoneticPr fontId="1" type="noConversion"/>
  </si>
  <si>
    <t>황보라</t>
    <phoneticPr fontId="1" type="noConversion"/>
  </si>
  <si>
    <t>강유선</t>
    <phoneticPr fontId="1" type="noConversion"/>
  </si>
  <si>
    <t>이동민</t>
    <phoneticPr fontId="1" type="noConversion"/>
  </si>
  <si>
    <t>김성태</t>
    <phoneticPr fontId="1" type="noConversion"/>
  </si>
  <si>
    <t>이세정</t>
    <phoneticPr fontId="1" type="noConversion"/>
  </si>
  <si>
    <t>한요원</t>
    <phoneticPr fontId="1" type="noConversion"/>
  </si>
  <si>
    <t>김진철</t>
    <phoneticPr fontId="1" type="noConversion"/>
  </si>
  <si>
    <t>최승연</t>
    <phoneticPr fontId="1" type="noConversion"/>
  </si>
  <si>
    <t>홍보부 사원들의 기본급 합계</t>
    <phoneticPr fontId="1" type="noConversion"/>
  </si>
  <si>
    <t>제품명</t>
    <phoneticPr fontId="1" type="noConversion"/>
  </si>
  <si>
    <t>J786002</t>
  </si>
  <si>
    <t>J786003</t>
  </si>
  <si>
    <t>J786004</t>
  </si>
  <si>
    <t>J786005</t>
  </si>
  <si>
    <t>J786006</t>
  </si>
  <si>
    <t>J786007</t>
  </si>
  <si>
    <t>J786008</t>
  </si>
  <si>
    <t>J786009</t>
  </si>
  <si>
    <t>J786010</t>
  </si>
  <si>
    <t>세탁기와 냉장고 총액 차이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</si>
</sst>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 "/>
    <numFmt numFmtId="178" formatCode="0.0_ "/>
    <numFmt numFmtId="179" formatCode="0.0%"/>
    <numFmt numFmtId="180" formatCode="#,###&quot;개&quot;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2">
      <alignment vertical="center"/>
    </xf>
    <xf numFmtId="0" fontId="22" fillId="0" borderId="0" xfId="2" applyFont="1">
      <alignment vertical="center"/>
    </xf>
    <xf numFmtId="0" fontId="3" fillId="0" borderId="1" xfId="2" applyBorder="1" applyAlignment="1">
      <alignment horizontal="center" vertical="center"/>
    </xf>
    <xf numFmtId="0" fontId="23" fillId="0" borderId="0" xfId="2" applyFont="1">
      <alignment vertical="center"/>
    </xf>
    <xf numFmtId="41" fontId="3" fillId="0" borderId="1" xfId="51" applyFont="1" applyBorder="1" applyAlignment="1">
      <alignment horizontal="center" vertical="center"/>
    </xf>
    <xf numFmtId="41" fontId="3" fillId="0" borderId="1" xfId="2" applyNumberForma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23" fillId="0" borderId="0" xfId="55" applyFont="1">
      <alignment vertical="center"/>
    </xf>
    <xf numFmtId="0" fontId="3" fillId="24" borderId="1" xfId="55" applyFill="1" applyBorder="1" applyAlignment="1">
      <alignment horizontal="center" vertical="center"/>
    </xf>
    <xf numFmtId="0" fontId="3" fillId="0" borderId="1" xfId="55" applyFill="1" applyBorder="1" applyAlignment="1">
      <alignment horizontal="center" vertical="center"/>
    </xf>
    <xf numFmtId="0" fontId="3" fillId="0" borderId="0" xfId="55" quotePrefix="1">
      <alignment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23" fillId="0" borderId="0" xfId="55" applyFont="1">
      <alignment vertical="center"/>
    </xf>
    <xf numFmtId="0" fontId="3" fillId="24" borderId="1" xfId="55" applyFill="1" applyBorder="1" applyAlignment="1">
      <alignment horizontal="center" vertical="center"/>
    </xf>
    <xf numFmtId="41" fontId="3" fillId="0" borderId="1" xfId="56" applyFont="1" applyBorder="1" applyAlignment="1">
      <alignment horizontal="center"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23" fillId="0" borderId="0" xfId="55" applyFont="1">
      <alignment vertical="center"/>
    </xf>
    <xf numFmtId="0" fontId="24" fillId="0" borderId="0" xfId="55" applyFont="1">
      <alignment vertical="center"/>
    </xf>
    <xf numFmtId="0" fontId="25" fillId="0" borderId="0" xfId="55" applyFont="1">
      <alignment vertical="center"/>
    </xf>
    <xf numFmtId="0" fontId="26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3" fillId="0" borderId="0" xfId="55" applyAlignment="1">
      <alignment horizontal="center" vertical="center"/>
    </xf>
    <xf numFmtId="14" fontId="3" fillId="0" borderId="1" xfId="55" applyNumberFormat="1" applyBorder="1" applyAlignment="1">
      <alignment horizontal="center" vertical="center"/>
    </xf>
    <xf numFmtId="0" fontId="26" fillId="0" borderId="1" xfId="55" applyFont="1" applyBorder="1" applyAlignment="1">
      <alignment horizontal="center" vertical="center"/>
    </xf>
    <xf numFmtId="0" fontId="26" fillId="24" borderId="1" xfId="55" applyFont="1" applyFill="1" applyBorder="1" applyAlignment="1">
      <alignment horizontal="center" vertical="center"/>
    </xf>
    <xf numFmtId="41" fontId="26" fillId="0" borderId="1" xfId="56" applyFont="1" applyBorder="1" applyAlignment="1">
      <alignment horizontal="center" vertical="center"/>
    </xf>
    <xf numFmtId="14" fontId="3" fillId="0" borderId="0" xfId="55" applyNumberFormat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179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180" fontId="0" fillId="0" borderId="1" xfId="0" applyNumberFormat="1" applyBorder="1">
      <alignment vertical="center"/>
    </xf>
    <xf numFmtId="9" fontId="0" fillId="0" borderId="1" xfId="67" applyFont="1" applyBorder="1">
      <alignment vertical="center"/>
    </xf>
    <xf numFmtId="0" fontId="0" fillId="0" borderId="15" xfId="0" applyBorder="1">
      <alignment vertical="center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3" fillId="25" borderId="1" xfId="69" applyBorder="1" applyAlignment="1">
      <alignment horizontal="center" vertical="center"/>
    </xf>
    <xf numFmtId="176" fontId="3" fillId="0" borderId="1" xfId="55" applyNumberForma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29" fillId="0" borderId="14" xfId="68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" fillId="24" borderId="12" xfId="2" applyFill="1" applyBorder="1" applyAlignment="1">
      <alignment horizontal="center" vertical="center"/>
    </xf>
    <xf numFmtId="0" fontId="3" fillId="24" borderId="13" xfId="2" applyFill="1" applyBorder="1" applyAlignment="1">
      <alignment horizontal="center" vertical="center"/>
    </xf>
    <xf numFmtId="0" fontId="3" fillId="24" borderId="11" xfId="2" applyFill="1" applyBorder="1" applyAlignment="1">
      <alignment horizontal="center" vertical="center"/>
    </xf>
    <xf numFmtId="0" fontId="3" fillId="24" borderId="12" xfId="55" applyFill="1" applyBorder="1" applyAlignment="1">
      <alignment horizontal="center" vertical="center"/>
    </xf>
    <xf numFmtId="0" fontId="3" fillId="24" borderId="13" xfId="55" applyFill="1" applyBorder="1" applyAlignment="1">
      <alignment horizontal="center" vertical="center"/>
    </xf>
    <xf numFmtId="0" fontId="3" fillId="24" borderId="11" xfId="55" applyFill="1" applyBorder="1" applyAlignment="1">
      <alignment horizontal="center" vertical="center"/>
    </xf>
  </cellXfs>
  <cellStyles count="7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" xfId="69" builtinId="29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백분율" xfId="67" builtinId="5"/>
    <cellStyle name="백분율 2" xfId="5"/>
    <cellStyle name="백분율 2 2" xfId="57"/>
    <cellStyle name="백분율 3" xfId="50"/>
    <cellStyle name="백분율 4" xfId="58"/>
    <cellStyle name="백분율 4 2" xfId="64"/>
    <cellStyle name="백분율 5" xfId="52"/>
    <cellStyle name="보통 2" xfId="35"/>
    <cellStyle name="설명 텍스트 2" xfId="36"/>
    <cellStyle name="셀 확인 2" xfId="37"/>
    <cellStyle name="쉼표 [0]" xfId="1" builtinId="6"/>
    <cellStyle name="쉼표 [0] 2" xfId="4"/>
    <cellStyle name="쉼표 [0] 2 2" xfId="56"/>
    <cellStyle name="쉼표 [0] 3" xfId="49"/>
    <cellStyle name="쉼표 [0] 4" xfId="54"/>
    <cellStyle name="쉼표 [0] 4 2" xfId="63"/>
    <cellStyle name="쉼표 [0] 5" xfId="60"/>
    <cellStyle name="쉼표 [0] 6" xfId="66"/>
    <cellStyle name="쉼표 [0] 7" xfId="51"/>
    <cellStyle name="연결된 셀 2" xfId="38"/>
    <cellStyle name="요약 2" xfId="39"/>
    <cellStyle name="입력 2" xfId="40"/>
    <cellStyle name="제목 1" xfId="68" builtinId="16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통화 [0] 2" xfId="6"/>
    <cellStyle name="표준" xfId="0" builtinId="0"/>
    <cellStyle name="표준 2" xfId="3"/>
    <cellStyle name="표준 2 2" xfId="55"/>
    <cellStyle name="표준 3" xfId="48"/>
    <cellStyle name="표준 4" xfId="53"/>
    <cellStyle name="표준 4 2" xfId="62"/>
    <cellStyle name="표준 5" xfId="59"/>
    <cellStyle name="표준 6" xfId="61"/>
    <cellStyle name="표준 7" xfId="65"/>
    <cellStyle name="표준 8" xfId="2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ko-KR" altLang="en-US" sz="1400"/>
              <a:t>남성 좌</a:t>
            </a:r>
            <a:r>
              <a:rPr lang="en-US" altLang="ko-KR" sz="1400"/>
              <a:t>/</a:t>
            </a:r>
            <a:r>
              <a:rPr lang="ko-KR" altLang="en-US" sz="1400"/>
              <a:t>우 시력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차트작업!$E$3</c:f>
              <c:strCache>
                <c:ptCount val="1"/>
                <c:pt idx="0">
                  <c:v>시력(좌)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(차트작업!$E$6,차트작업!$E$8:$E$9,차트작업!$E$11:$E$13)</c:f>
              <c:numCache>
                <c:formatCode>0.0_ </c:formatCode>
                <c:ptCount val="6"/>
                <c:pt idx="0">
                  <c:v>2</c:v>
                </c:pt>
                <c:pt idx="1">
                  <c:v>0.2</c:v>
                </c:pt>
                <c:pt idx="2">
                  <c:v>1.5</c:v>
                </c:pt>
                <c:pt idx="3">
                  <c:v>1.2</c:v>
                </c:pt>
                <c:pt idx="4">
                  <c:v>1</c:v>
                </c:pt>
                <c:pt idx="5">
                  <c:v>0.1</c:v>
                </c:pt>
              </c:numCache>
            </c:numRef>
          </c:val>
        </c:ser>
        <c:ser>
          <c:idx val="3"/>
          <c:order val="1"/>
          <c:tx>
            <c:strRef>
              <c:f>차트작업!$F$3</c:f>
              <c:strCache>
                <c:ptCount val="1"/>
                <c:pt idx="0">
                  <c:v>시력(우)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(차트작업!$F$6,차트작업!$F$8:$F$9,차트작업!$F$11:$F$13)</c:f>
              <c:numCache>
                <c:formatCode>0.0_ </c:formatCode>
                <c:ptCount val="6"/>
                <c:pt idx="0">
                  <c:v>2</c:v>
                </c:pt>
                <c:pt idx="1">
                  <c:v>0.1</c:v>
                </c:pt>
                <c:pt idx="2">
                  <c:v>1.5</c:v>
                </c:pt>
                <c:pt idx="3">
                  <c:v>1</c:v>
                </c:pt>
                <c:pt idx="4">
                  <c:v>1</c:v>
                </c:pt>
                <c:pt idx="5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50"/>
        <c:axId val="45756416"/>
        <c:axId val="44617088"/>
      </c:barChart>
      <c:catAx>
        <c:axId val="45756416"/>
        <c:scaling>
          <c:orientation val="minMax"/>
        </c:scaling>
        <c:delete val="0"/>
        <c:axPos val="b"/>
        <c:majorTickMark val="out"/>
        <c:minorTickMark val="none"/>
        <c:tickLblPos val="nextTo"/>
        <c:crossAx val="44617088"/>
        <c:crossesAt val="0.5"/>
        <c:auto val="1"/>
        <c:lblAlgn val="ctr"/>
        <c:lblOffset val="100"/>
        <c:noMultiLvlLbl val="0"/>
      </c:catAx>
      <c:valAx>
        <c:axId val="44617088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45756416"/>
        <c:crosses val="autoZero"/>
        <c:crossBetween val="between"/>
      </c:valAx>
      <c:dTable>
        <c:showHorzBorder val="1"/>
        <c:showVertBorder val="1"/>
        <c:showOutline val="1"/>
        <c:showKeys val="0"/>
      </c:dTable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재고량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0</xdr:rowOff>
    </xdr:to>
    <xdr:sp macro="[0]!셀스타일" textlink="">
      <xdr:nvSpPr>
        <xdr:cNvPr id="2" name="직사각형 1"/>
        <xdr:cNvSpPr/>
      </xdr:nvSpPr>
      <xdr:spPr>
        <a:xfrm>
          <a:off x="2743200" y="2771775"/>
          <a:ext cx="13716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표3" displayName="표3" ref="A3:F23" totalsRowShown="0" headerRowDxfId="9" dataDxfId="7" headerRowBorderDxfId="8" tableBorderDxfId="6" dataCellStyle="쉼표 [0]">
  <autoFilter ref="A3:F23"/>
  <tableColumns count="6">
    <tableColumn id="1" name="코너" dataDxfId="5"/>
    <tableColumn id="2" name="식품명" dataDxfId="4"/>
    <tableColumn id="3" name="원산지" dataDxfId="3"/>
    <tableColumn id="4" name="판매가" dataDxfId="2" dataCellStyle="쉼표 [0]"/>
    <tableColumn id="5" name="판매량" dataDxfId="1" dataCellStyle="쉼표 [0]"/>
    <tableColumn id="6" name="판매총액" dataDxfId="0" dataCellStyle="쉼표 [0]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5"/>
  <cols>
    <col min="1" max="1" width="11.125" style="22" bestFit="1" customWidth="1"/>
    <col min="2" max="2" width="13" style="22" bestFit="1" customWidth="1"/>
    <col min="3" max="3" width="18.625" style="22" bestFit="1" customWidth="1"/>
    <col min="4" max="16384" width="9" style="22"/>
  </cols>
  <sheetData>
    <row r="1" spans="1:6">
      <c r="A1" s="22" t="s">
        <v>93</v>
      </c>
    </row>
    <row r="3" spans="1:6">
      <c r="A3" s="22" t="s">
        <v>92</v>
      </c>
      <c r="B3" s="22" t="s">
        <v>91</v>
      </c>
      <c r="C3" s="22" t="s">
        <v>90</v>
      </c>
      <c r="D3" s="22" t="s">
        <v>89</v>
      </c>
      <c r="E3" s="22" t="s">
        <v>88</v>
      </c>
      <c r="F3" s="22" t="s">
        <v>87</v>
      </c>
    </row>
    <row r="4" spans="1:6">
      <c r="A4" s="34">
        <v>43530</v>
      </c>
      <c r="B4" s="22" t="s">
        <v>86</v>
      </c>
      <c r="C4" s="22" t="s">
        <v>85</v>
      </c>
      <c r="D4" s="22" t="s">
        <v>74</v>
      </c>
      <c r="E4" s="22">
        <v>100</v>
      </c>
      <c r="F4" s="22">
        <v>3500</v>
      </c>
    </row>
    <row r="5" spans="1:6">
      <c r="A5" s="34">
        <v>43530</v>
      </c>
      <c r="B5" s="22" t="s">
        <v>84</v>
      </c>
      <c r="C5" s="22" t="s">
        <v>83</v>
      </c>
      <c r="D5" s="22" t="s">
        <v>68</v>
      </c>
      <c r="E5" s="22">
        <v>120</v>
      </c>
      <c r="F5" s="22">
        <v>5000</v>
      </c>
    </row>
    <row r="6" spans="1:6">
      <c r="A6" s="34">
        <v>43530</v>
      </c>
      <c r="B6" s="22" t="s">
        <v>82</v>
      </c>
      <c r="C6" s="22" t="s">
        <v>81</v>
      </c>
      <c r="D6" s="22" t="s">
        <v>71</v>
      </c>
      <c r="E6" s="22">
        <v>100</v>
      </c>
      <c r="F6" s="22">
        <v>4000</v>
      </c>
    </row>
    <row r="7" spans="1:6">
      <c r="A7" s="34">
        <v>43537</v>
      </c>
      <c r="B7" s="22" t="s">
        <v>73</v>
      </c>
      <c r="C7" s="22" t="s">
        <v>80</v>
      </c>
      <c r="D7" s="22" t="s">
        <v>74</v>
      </c>
      <c r="E7" s="22">
        <v>150</v>
      </c>
      <c r="F7" s="22">
        <v>2500</v>
      </c>
    </row>
    <row r="8" spans="1:6">
      <c r="A8" s="34">
        <v>43537</v>
      </c>
      <c r="B8" s="22" t="s">
        <v>79</v>
      </c>
      <c r="C8" s="22" t="s">
        <v>78</v>
      </c>
      <c r="D8" s="22" t="s">
        <v>68</v>
      </c>
      <c r="E8" s="22">
        <v>200</v>
      </c>
      <c r="F8" s="22">
        <v>2500</v>
      </c>
    </row>
    <row r="9" spans="1:6">
      <c r="A9" s="34">
        <v>43537</v>
      </c>
      <c r="B9" s="22" t="s">
        <v>70</v>
      </c>
      <c r="C9" s="22" t="s">
        <v>77</v>
      </c>
      <c r="D9" s="22" t="s">
        <v>71</v>
      </c>
      <c r="E9" s="22">
        <v>150</v>
      </c>
      <c r="F9" s="22">
        <v>2000</v>
      </c>
    </row>
    <row r="10" spans="1:6">
      <c r="A10" s="34">
        <v>43544</v>
      </c>
      <c r="B10" s="22" t="s">
        <v>76</v>
      </c>
      <c r="C10" s="22" t="s">
        <v>75</v>
      </c>
      <c r="D10" s="22" t="s">
        <v>74</v>
      </c>
      <c r="E10" s="22">
        <v>100</v>
      </c>
      <c r="F10" s="22">
        <v>3000</v>
      </c>
    </row>
    <row r="11" spans="1:6">
      <c r="A11" s="34">
        <v>43544</v>
      </c>
      <c r="B11" s="22" t="s">
        <v>73</v>
      </c>
      <c r="C11" s="22" t="s">
        <v>72</v>
      </c>
      <c r="D11" s="22" t="s">
        <v>71</v>
      </c>
      <c r="E11" s="22">
        <v>120</v>
      </c>
      <c r="F11" s="22">
        <v>2500</v>
      </c>
    </row>
    <row r="12" spans="1:6">
      <c r="A12" s="34">
        <v>43544</v>
      </c>
      <c r="B12" s="22" t="s">
        <v>70</v>
      </c>
      <c r="C12" s="22" t="s">
        <v>69</v>
      </c>
      <c r="D12" s="22" t="s">
        <v>68</v>
      </c>
      <c r="E12" s="22">
        <v>200</v>
      </c>
      <c r="F12" s="22">
        <v>2500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7"/>
  <sheetViews>
    <sheetView workbookViewId="0">
      <selection sqref="A1:G1"/>
    </sheetView>
  </sheetViews>
  <sheetFormatPr defaultRowHeight="16.5"/>
  <cols>
    <col min="2" max="3" width="9.75" bestFit="1" customWidth="1"/>
    <col min="5" max="6" width="9.75" bestFit="1" customWidth="1"/>
  </cols>
  <sheetData>
    <row r="1" spans="1:7" ht="27.95" customHeight="1" thickBot="1">
      <c r="A1" s="59" t="s">
        <v>165</v>
      </c>
      <c r="B1" s="59"/>
      <c r="C1" s="59"/>
      <c r="D1" s="59"/>
      <c r="E1" s="59"/>
      <c r="F1" s="59"/>
      <c r="G1" s="59"/>
    </row>
    <row r="2" spans="1:7" ht="17.25" thickTop="1"/>
    <row r="3" spans="1:7">
      <c r="A3" s="60" t="s">
        <v>152</v>
      </c>
      <c r="B3" s="60" t="s">
        <v>147</v>
      </c>
      <c r="C3" s="60"/>
      <c r="D3" s="60"/>
      <c r="E3" s="60" t="s">
        <v>148</v>
      </c>
      <c r="F3" s="60"/>
      <c r="G3" s="60"/>
    </row>
    <row r="4" spans="1:7">
      <c r="A4" s="60"/>
      <c r="B4" s="46" t="s">
        <v>149</v>
      </c>
      <c r="C4" s="46" t="s">
        <v>150</v>
      </c>
      <c r="D4" s="46" t="s">
        <v>151</v>
      </c>
      <c r="E4" s="46" t="s">
        <v>149</v>
      </c>
      <c r="F4" s="46" t="s">
        <v>150</v>
      </c>
      <c r="G4" s="46" t="s">
        <v>151</v>
      </c>
    </row>
    <row r="5" spans="1:7">
      <c r="A5" s="46" t="s">
        <v>153</v>
      </c>
      <c r="B5" s="47">
        <v>36000</v>
      </c>
      <c r="C5" s="47">
        <v>35523</v>
      </c>
      <c r="D5" s="48">
        <v>0.98675000000000002</v>
      </c>
      <c r="E5" s="47">
        <v>35000</v>
      </c>
      <c r="F5" s="47">
        <v>38523</v>
      </c>
      <c r="G5" s="48">
        <v>1.1006571428571428</v>
      </c>
    </row>
    <row r="6" spans="1:7">
      <c r="A6" s="46" t="s">
        <v>154</v>
      </c>
      <c r="B6" s="47">
        <v>22000</v>
      </c>
      <c r="C6" s="47">
        <v>23856</v>
      </c>
      <c r="D6" s="48">
        <v>1.0843636363636364</v>
      </c>
      <c r="E6" s="47">
        <v>25000</v>
      </c>
      <c r="F6" s="47">
        <v>21235</v>
      </c>
      <c r="G6" s="48">
        <v>0.84940000000000004</v>
      </c>
    </row>
    <row r="7" spans="1:7">
      <c r="A7" s="46" t="s">
        <v>155</v>
      </c>
      <c r="B7" s="47">
        <v>20000</v>
      </c>
      <c r="C7" s="47">
        <v>19456</v>
      </c>
      <c r="D7" s="48">
        <v>0.9728</v>
      </c>
      <c r="E7" s="47">
        <v>20000</v>
      </c>
      <c r="F7" s="47">
        <v>14321</v>
      </c>
      <c r="G7" s="48">
        <v>0.71604999999999996</v>
      </c>
    </row>
    <row r="8" spans="1:7">
      <c r="A8" s="46" t="s">
        <v>156</v>
      </c>
      <c r="B8" s="47">
        <v>13500</v>
      </c>
      <c r="C8" s="47">
        <v>15023</v>
      </c>
      <c r="D8" s="48">
        <v>1.1128148148148149</v>
      </c>
      <c r="E8" s="47">
        <v>16000</v>
      </c>
      <c r="F8" s="47">
        <v>14230</v>
      </c>
      <c r="G8" s="48">
        <v>0.88937500000000003</v>
      </c>
    </row>
    <row r="9" spans="1:7">
      <c r="A9" s="46" t="s">
        <v>157</v>
      </c>
      <c r="B9" s="47">
        <v>30000</v>
      </c>
      <c r="C9" s="47">
        <v>28888</v>
      </c>
      <c r="D9" s="48">
        <v>0.96293333333333331</v>
      </c>
      <c r="E9" s="47">
        <v>29000</v>
      </c>
      <c r="F9" s="47">
        <v>32546</v>
      </c>
      <c r="G9" s="48">
        <v>1.1222758620689655</v>
      </c>
    </row>
    <row r="10" spans="1:7">
      <c r="A10" s="46" t="s">
        <v>158</v>
      </c>
      <c r="B10" s="47">
        <v>25000</v>
      </c>
      <c r="C10" s="47">
        <v>23526</v>
      </c>
      <c r="D10" s="48">
        <v>0.94103999999999999</v>
      </c>
      <c r="E10" s="47">
        <v>24000</v>
      </c>
      <c r="F10" s="47">
        <v>22698</v>
      </c>
      <c r="G10" s="48">
        <v>0.94574999999999998</v>
      </c>
    </row>
    <row r="11" spans="1:7">
      <c r="A11" s="46" t="s">
        <v>159</v>
      </c>
      <c r="B11" s="47">
        <v>20000</v>
      </c>
      <c r="C11" s="47">
        <v>23695</v>
      </c>
      <c r="D11" s="48">
        <v>1.18475</v>
      </c>
      <c r="E11" s="47">
        <v>24000</v>
      </c>
      <c r="F11" s="47">
        <v>28821</v>
      </c>
      <c r="G11" s="48">
        <v>1.2008749999999999</v>
      </c>
    </row>
    <row r="12" spans="1:7">
      <c r="A12" s="46" t="s">
        <v>160</v>
      </c>
      <c r="B12" s="47">
        <v>15000</v>
      </c>
      <c r="C12" s="47">
        <v>16598</v>
      </c>
      <c r="D12" s="48">
        <v>1.1065333333333334</v>
      </c>
      <c r="E12" s="47">
        <v>18000</v>
      </c>
      <c r="F12" s="47">
        <v>15953</v>
      </c>
      <c r="G12" s="48">
        <v>0.88627777777777783</v>
      </c>
    </row>
    <row r="13" spans="1:7">
      <c r="A13" s="46" t="s">
        <v>161</v>
      </c>
      <c r="B13" s="47">
        <v>25000</v>
      </c>
      <c r="C13" s="47">
        <v>28635</v>
      </c>
      <c r="D13" s="48">
        <v>1.1454</v>
      </c>
      <c r="E13" s="47">
        <v>30000</v>
      </c>
      <c r="F13" s="47">
        <v>35253</v>
      </c>
      <c r="G13" s="48">
        <v>1.1751</v>
      </c>
    </row>
    <row r="14" spans="1:7">
      <c r="A14" s="46" t="s">
        <v>162</v>
      </c>
      <c r="B14" s="47">
        <v>22000</v>
      </c>
      <c r="C14" s="47">
        <v>24590</v>
      </c>
      <c r="D14" s="48">
        <v>1.1177272727272727</v>
      </c>
      <c r="E14" s="47">
        <v>25000</v>
      </c>
      <c r="F14" s="47">
        <v>23202</v>
      </c>
      <c r="G14" s="48">
        <v>0.92808000000000002</v>
      </c>
    </row>
    <row r="15" spans="1:7">
      <c r="A15" s="46" t="s">
        <v>163</v>
      </c>
      <c r="B15" s="47">
        <v>28000</v>
      </c>
      <c r="C15" s="47">
        <v>27210</v>
      </c>
      <c r="D15" s="48">
        <v>0.97178571428571425</v>
      </c>
      <c r="E15" s="47">
        <v>28000</v>
      </c>
      <c r="F15" s="47">
        <v>26823</v>
      </c>
      <c r="G15" s="48">
        <v>0.95796428571428571</v>
      </c>
    </row>
    <row r="16" spans="1:7">
      <c r="A16" s="46" t="s">
        <v>164</v>
      </c>
      <c r="B16" s="47">
        <v>24000</v>
      </c>
      <c r="C16" s="47">
        <v>25309</v>
      </c>
      <c r="D16" s="48">
        <v>1.0545416666666667</v>
      </c>
      <c r="E16" s="47">
        <v>26000</v>
      </c>
      <c r="F16" s="47">
        <v>30432</v>
      </c>
      <c r="G16" s="48">
        <v>1.1704615384615384</v>
      </c>
    </row>
    <row r="17" spans="1:7">
      <c r="A17" s="46" t="s">
        <v>146</v>
      </c>
      <c r="B17" s="47">
        <v>280500</v>
      </c>
      <c r="C17" s="47">
        <v>292309</v>
      </c>
      <c r="D17" s="49"/>
      <c r="E17" s="47">
        <v>300000</v>
      </c>
      <c r="F17" s="47">
        <v>305037</v>
      </c>
      <c r="G17" s="49"/>
    </row>
  </sheetData>
  <sortState ref="A5:G20">
    <sortCondition ref="A5"/>
  </sortState>
  <mergeCells count="4">
    <mergeCell ref="A1:G1"/>
    <mergeCell ref="E3:G3"/>
    <mergeCell ref="B3:D3"/>
    <mergeCell ref="A3:A4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sqref="A1:H1"/>
    </sheetView>
  </sheetViews>
  <sheetFormatPr defaultRowHeight="16.5"/>
  <cols>
    <col min="1" max="5" width="9" style="43"/>
    <col min="6" max="6" width="11" style="43" bestFit="1" customWidth="1"/>
    <col min="7" max="16384" width="9" style="43"/>
  </cols>
  <sheetData>
    <row r="1" spans="1:8" ht="20.25">
      <c r="A1" s="61" t="s">
        <v>195</v>
      </c>
      <c r="B1" s="61"/>
      <c r="C1" s="61"/>
      <c r="D1" s="61"/>
      <c r="E1" s="61"/>
      <c r="F1" s="61"/>
      <c r="G1" s="61"/>
      <c r="H1" s="61"/>
    </row>
    <row r="3" spans="1:8">
      <c r="A3" s="8" t="s">
        <v>168</v>
      </c>
      <c r="B3" s="8" t="s">
        <v>169</v>
      </c>
      <c r="C3" s="8" t="s">
        <v>170</v>
      </c>
      <c r="D3" s="8" t="s">
        <v>171</v>
      </c>
      <c r="E3" s="8" t="s">
        <v>172</v>
      </c>
      <c r="F3" s="8" t="s">
        <v>173</v>
      </c>
      <c r="G3" s="8" t="s">
        <v>175</v>
      </c>
      <c r="H3" s="8" t="s">
        <v>174</v>
      </c>
    </row>
    <row r="4" spans="1:8">
      <c r="A4" s="8" t="s">
        <v>178</v>
      </c>
      <c r="B4" s="8" t="s">
        <v>37</v>
      </c>
      <c r="C4" s="36">
        <v>32000</v>
      </c>
      <c r="D4" s="36">
        <v>240</v>
      </c>
      <c r="E4" s="36">
        <v>228</v>
      </c>
      <c r="F4" s="36">
        <v>0</v>
      </c>
      <c r="G4" s="36">
        <v>2560</v>
      </c>
      <c r="H4" s="36">
        <v>34560</v>
      </c>
    </row>
    <row r="5" spans="1:8">
      <c r="A5" s="8" t="s">
        <v>179</v>
      </c>
      <c r="B5" s="8" t="s">
        <v>166</v>
      </c>
      <c r="C5" s="36">
        <v>69000</v>
      </c>
      <c r="D5" s="36">
        <v>720</v>
      </c>
      <c r="E5" s="36">
        <v>804</v>
      </c>
      <c r="F5" s="36">
        <v>10080</v>
      </c>
      <c r="G5" s="36">
        <v>6326.4000000000005</v>
      </c>
      <c r="H5" s="36">
        <v>85406.399999999994</v>
      </c>
    </row>
    <row r="6" spans="1:8">
      <c r="A6" s="8" t="s">
        <v>180</v>
      </c>
      <c r="B6" s="8" t="s">
        <v>167</v>
      </c>
      <c r="C6" s="36">
        <v>18000</v>
      </c>
      <c r="D6" s="36">
        <v>120</v>
      </c>
      <c r="E6" s="36">
        <v>110</v>
      </c>
      <c r="F6" s="36">
        <v>0</v>
      </c>
      <c r="G6" s="36">
        <v>1440</v>
      </c>
      <c r="H6" s="36">
        <v>19440</v>
      </c>
    </row>
    <row r="7" spans="1:8">
      <c r="A7" s="8" t="s">
        <v>181</v>
      </c>
      <c r="B7" s="8" t="s">
        <v>166</v>
      </c>
      <c r="C7" s="36">
        <v>69000</v>
      </c>
      <c r="D7" s="36">
        <v>720</v>
      </c>
      <c r="E7" s="36">
        <v>705</v>
      </c>
      <c r="F7" s="36">
        <v>0</v>
      </c>
      <c r="G7" s="36">
        <v>5520</v>
      </c>
      <c r="H7" s="36">
        <v>74520</v>
      </c>
    </row>
    <row r="8" spans="1:8">
      <c r="A8" s="8" t="s">
        <v>182</v>
      </c>
      <c r="B8" s="8" t="s">
        <v>37</v>
      </c>
      <c r="C8" s="36">
        <v>32000</v>
      </c>
      <c r="D8" s="36">
        <v>240</v>
      </c>
      <c r="E8" s="36">
        <v>256</v>
      </c>
      <c r="F8" s="36">
        <v>1920</v>
      </c>
      <c r="G8" s="36">
        <v>2713.6</v>
      </c>
      <c r="H8" s="36">
        <v>36633.599999999999</v>
      </c>
    </row>
    <row r="9" spans="1:8">
      <c r="A9" s="8" t="s">
        <v>192</v>
      </c>
      <c r="B9" s="8" t="s">
        <v>177</v>
      </c>
      <c r="C9" s="36">
        <v>32000</v>
      </c>
      <c r="D9" s="36">
        <v>120</v>
      </c>
      <c r="E9" s="36">
        <v>120</v>
      </c>
      <c r="F9" s="36">
        <v>0</v>
      </c>
      <c r="G9" s="36">
        <v>2560</v>
      </c>
      <c r="H9" s="36">
        <v>34560</v>
      </c>
    </row>
    <row r="10" spans="1:8">
      <c r="A10" s="8" t="s">
        <v>183</v>
      </c>
      <c r="B10" s="8" t="s">
        <v>176</v>
      </c>
      <c r="C10" s="36">
        <v>95000</v>
      </c>
      <c r="D10" s="36">
        <v>720</v>
      </c>
      <c r="E10" s="36">
        <v>710</v>
      </c>
      <c r="F10" s="36">
        <v>0</v>
      </c>
      <c r="G10" s="36">
        <v>7600</v>
      </c>
      <c r="H10" s="36">
        <v>102600</v>
      </c>
    </row>
    <row r="11" spans="1:8">
      <c r="A11" s="8" t="s">
        <v>193</v>
      </c>
      <c r="B11" s="8" t="s">
        <v>167</v>
      </c>
      <c r="C11" s="36">
        <v>18000</v>
      </c>
      <c r="D11" s="36">
        <v>120</v>
      </c>
      <c r="E11" s="36">
        <v>111</v>
      </c>
      <c r="F11" s="36">
        <v>0</v>
      </c>
      <c r="G11" s="36">
        <v>1440</v>
      </c>
      <c r="H11" s="36">
        <v>19440</v>
      </c>
    </row>
    <row r="12" spans="1:8">
      <c r="A12" s="8" t="s">
        <v>184</v>
      </c>
      <c r="B12" s="8" t="s">
        <v>37</v>
      </c>
      <c r="C12" s="36">
        <v>32000</v>
      </c>
      <c r="D12" s="36">
        <v>240</v>
      </c>
      <c r="E12" s="36">
        <v>227</v>
      </c>
      <c r="F12" s="36">
        <v>0</v>
      </c>
      <c r="G12" s="36">
        <v>2560</v>
      </c>
      <c r="H12" s="36">
        <v>34560</v>
      </c>
    </row>
    <row r="13" spans="1:8">
      <c r="A13" s="8" t="s">
        <v>185</v>
      </c>
      <c r="B13" s="8" t="s">
        <v>176</v>
      </c>
      <c r="C13" s="36">
        <v>95000</v>
      </c>
      <c r="D13" s="36">
        <v>720</v>
      </c>
      <c r="E13" s="36">
        <v>788</v>
      </c>
      <c r="F13" s="36">
        <v>8160</v>
      </c>
      <c r="G13" s="36">
        <v>8252.7999999999993</v>
      </c>
      <c r="H13" s="36">
        <v>111412.8</v>
      </c>
    </row>
    <row r="14" spans="1:8">
      <c r="A14" s="8" t="s">
        <v>186</v>
      </c>
      <c r="B14" s="8" t="s">
        <v>167</v>
      </c>
      <c r="C14" s="36">
        <v>18000</v>
      </c>
      <c r="D14" s="36">
        <v>120</v>
      </c>
      <c r="E14" s="36">
        <v>108</v>
      </c>
      <c r="F14" s="36">
        <v>0</v>
      </c>
      <c r="G14" s="36">
        <v>1440</v>
      </c>
      <c r="H14" s="36">
        <v>19440</v>
      </c>
    </row>
    <row r="15" spans="1:8">
      <c r="A15" s="8" t="s">
        <v>187</v>
      </c>
      <c r="B15" s="8" t="s">
        <v>167</v>
      </c>
      <c r="C15" s="36">
        <v>18000</v>
      </c>
      <c r="D15" s="36">
        <v>120</v>
      </c>
      <c r="E15" s="36">
        <v>116</v>
      </c>
      <c r="F15" s="36">
        <v>0</v>
      </c>
      <c r="G15" s="36">
        <v>1440</v>
      </c>
      <c r="H15" s="36">
        <v>19440</v>
      </c>
    </row>
    <row r="16" spans="1:8">
      <c r="A16" s="8" t="s">
        <v>188</v>
      </c>
      <c r="B16" s="8" t="s">
        <v>37</v>
      </c>
      <c r="C16" s="36">
        <v>32000</v>
      </c>
      <c r="D16" s="36">
        <v>240</v>
      </c>
      <c r="E16" s="36">
        <v>248</v>
      </c>
      <c r="F16" s="36">
        <v>960</v>
      </c>
      <c r="G16" s="36">
        <v>2636.8</v>
      </c>
      <c r="H16" s="36">
        <v>35596.800000000003</v>
      </c>
    </row>
    <row r="17" spans="1:8">
      <c r="A17" s="8" t="s">
        <v>189</v>
      </c>
      <c r="B17" s="8" t="s">
        <v>167</v>
      </c>
      <c r="C17" s="36">
        <v>18000</v>
      </c>
      <c r="D17" s="36">
        <v>120</v>
      </c>
      <c r="E17" s="36">
        <v>187</v>
      </c>
      <c r="F17" s="36">
        <v>8040</v>
      </c>
      <c r="G17" s="36">
        <v>2083.1999999999998</v>
      </c>
      <c r="H17" s="36">
        <v>28123.200000000001</v>
      </c>
    </row>
    <row r="18" spans="1:8">
      <c r="A18" s="8" t="s">
        <v>190</v>
      </c>
      <c r="B18" s="8" t="s">
        <v>166</v>
      </c>
      <c r="C18" s="36">
        <v>69000</v>
      </c>
      <c r="D18" s="36">
        <v>720</v>
      </c>
      <c r="E18" s="36">
        <v>766</v>
      </c>
      <c r="F18" s="36">
        <v>5520</v>
      </c>
      <c r="G18" s="36">
        <v>5961.6</v>
      </c>
      <c r="H18" s="36">
        <v>80481.600000000006</v>
      </c>
    </row>
    <row r="19" spans="1:8">
      <c r="A19" s="8" t="s">
        <v>191</v>
      </c>
      <c r="B19" s="8" t="s">
        <v>37</v>
      </c>
      <c r="C19" s="36">
        <v>32000</v>
      </c>
      <c r="D19" s="36">
        <v>240</v>
      </c>
      <c r="E19" s="36">
        <v>217</v>
      </c>
      <c r="F19" s="36">
        <v>0</v>
      </c>
      <c r="G19" s="36">
        <v>2560</v>
      </c>
      <c r="H19" s="36">
        <v>34560</v>
      </c>
    </row>
    <row r="20" spans="1:8">
      <c r="A20" s="8" t="s">
        <v>194</v>
      </c>
      <c r="B20" s="8" t="s">
        <v>37</v>
      </c>
      <c r="C20" s="36">
        <v>32000</v>
      </c>
      <c r="D20" s="36">
        <v>240</v>
      </c>
      <c r="E20" s="36">
        <v>303</v>
      </c>
      <c r="F20" s="36">
        <v>7560</v>
      </c>
      <c r="G20" s="36">
        <v>3164.8</v>
      </c>
      <c r="H20" s="36">
        <v>42724.800000000003</v>
      </c>
    </row>
    <row r="23" spans="1:8">
      <c r="A23" s="43" t="s">
        <v>234</v>
      </c>
    </row>
    <row r="24" spans="1:8">
      <c r="A24" s="43" t="s">
        <v>235</v>
      </c>
    </row>
    <row r="25" spans="1:8">
      <c r="A25" s="43" t="s">
        <v>236</v>
      </c>
    </row>
    <row r="27" spans="1:8">
      <c r="A27" s="8" t="s">
        <v>168</v>
      </c>
      <c r="B27" s="8" t="s">
        <v>169</v>
      </c>
      <c r="C27" s="8" t="s">
        <v>170</v>
      </c>
      <c r="D27" s="8" t="s">
        <v>171</v>
      </c>
      <c r="E27" s="8" t="s">
        <v>172</v>
      </c>
      <c r="F27" s="8" t="s">
        <v>173</v>
      </c>
      <c r="G27" s="8" t="s">
        <v>175</v>
      </c>
      <c r="H27" s="8" t="s">
        <v>174</v>
      </c>
    </row>
    <row r="28" spans="1:8">
      <c r="A28" s="8" t="s">
        <v>179</v>
      </c>
      <c r="B28" s="8" t="s">
        <v>166</v>
      </c>
      <c r="C28" s="36">
        <v>69000</v>
      </c>
      <c r="D28" s="36">
        <v>720</v>
      </c>
      <c r="E28" s="36">
        <v>804</v>
      </c>
      <c r="F28" s="36">
        <v>10080</v>
      </c>
      <c r="G28" s="36">
        <v>6326.4000000000005</v>
      </c>
      <c r="H28" s="36">
        <v>85406.399999999994</v>
      </c>
    </row>
    <row r="29" spans="1:8">
      <c r="A29" s="8" t="s">
        <v>181</v>
      </c>
      <c r="B29" s="8" t="s">
        <v>166</v>
      </c>
      <c r="C29" s="36">
        <v>69000</v>
      </c>
      <c r="D29" s="36">
        <v>720</v>
      </c>
      <c r="E29" s="36">
        <v>705</v>
      </c>
      <c r="F29" s="36">
        <v>0</v>
      </c>
      <c r="G29" s="36">
        <v>5520</v>
      </c>
      <c r="H29" s="36">
        <v>74520</v>
      </c>
    </row>
    <row r="30" spans="1:8">
      <c r="A30" s="8" t="s">
        <v>183</v>
      </c>
      <c r="B30" s="8" t="s">
        <v>176</v>
      </c>
      <c r="C30" s="36">
        <v>95000</v>
      </c>
      <c r="D30" s="36">
        <v>720</v>
      </c>
      <c r="E30" s="36">
        <v>710</v>
      </c>
      <c r="F30" s="36">
        <v>0</v>
      </c>
      <c r="G30" s="36">
        <v>7600</v>
      </c>
      <c r="H30" s="36">
        <v>102600</v>
      </c>
    </row>
    <row r="31" spans="1:8">
      <c r="A31" s="8" t="s">
        <v>185</v>
      </c>
      <c r="B31" s="8" t="s">
        <v>176</v>
      </c>
      <c r="C31" s="36">
        <v>95000</v>
      </c>
      <c r="D31" s="36">
        <v>720</v>
      </c>
      <c r="E31" s="36">
        <v>788</v>
      </c>
      <c r="F31" s="36">
        <v>8160</v>
      </c>
      <c r="G31" s="36">
        <v>8252.7999999999993</v>
      </c>
      <c r="H31" s="36">
        <v>111412.8</v>
      </c>
    </row>
    <row r="32" spans="1:8">
      <c r="A32" s="8" t="s">
        <v>190</v>
      </c>
      <c r="B32" s="8" t="s">
        <v>166</v>
      </c>
      <c r="C32" s="36">
        <v>69000</v>
      </c>
      <c r="D32" s="36">
        <v>720</v>
      </c>
      <c r="E32" s="36">
        <v>766</v>
      </c>
      <c r="F32" s="36">
        <v>5520</v>
      </c>
      <c r="G32" s="36">
        <v>5961.6</v>
      </c>
      <c r="H32" s="36">
        <v>80481.600000000006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/>
  </sheetViews>
  <sheetFormatPr defaultRowHeight="16.5"/>
  <cols>
    <col min="1" max="1" width="9.5" bestFit="1" customWidth="1"/>
    <col min="4" max="4" width="11" bestFit="1" customWidth="1"/>
    <col min="5" max="5" width="13.75" bestFit="1" customWidth="1"/>
    <col min="10" max="10" width="9" customWidth="1"/>
    <col min="11" max="11" width="10.875" bestFit="1" customWidth="1"/>
  </cols>
  <sheetData>
    <row r="1" spans="1:11">
      <c r="A1" s="4" t="s">
        <v>17</v>
      </c>
      <c r="B1" s="2" t="s">
        <v>0</v>
      </c>
      <c r="C1" s="1"/>
      <c r="D1" s="1"/>
      <c r="E1" s="1"/>
      <c r="G1" s="12" t="s">
        <v>25</v>
      </c>
      <c r="H1" s="10" t="s">
        <v>18</v>
      </c>
      <c r="I1" s="9"/>
      <c r="J1" s="9"/>
      <c r="K1" s="15"/>
    </row>
    <row r="2" spans="1:11">
      <c r="A2" s="3" t="s">
        <v>267</v>
      </c>
      <c r="B2" s="3" t="s">
        <v>2</v>
      </c>
      <c r="C2" s="3" t="s">
        <v>3</v>
      </c>
      <c r="D2" s="3" t="s">
        <v>4</v>
      </c>
      <c r="E2" s="3" t="s">
        <v>5</v>
      </c>
      <c r="G2" s="14" t="s">
        <v>19</v>
      </c>
      <c r="H2" s="14" t="s">
        <v>20</v>
      </c>
      <c r="I2" s="11" t="s">
        <v>21</v>
      </c>
      <c r="J2" s="14" t="s">
        <v>22</v>
      </c>
      <c r="K2" s="13" t="s">
        <v>23</v>
      </c>
    </row>
    <row r="3" spans="1:11">
      <c r="A3" s="3" t="s">
        <v>6</v>
      </c>
      <c r="B3" s="3" t="s">
        <v>7</v>
      </c>
      <c r="C3" s="3">
        <v>31</v>
      </c>
      <c r="D3" s="5">
        <v>1620000</v>
      </c>
      <c r="E3" s="6">
        <v>50220000</v>
      </c>
      <c r="G3" s="11" t="s">
        <v>24</v>
      </c>
      <c r="H3" s="11">
        <v>84</v>
      </c>
      <c r="I3" s="11">
        <v>88</v>
      </c>
      <c r="J3" s="11">
        <v>76</v>
      </c>
      <c r="K3" s="11" t="str">
        <f>IF(AND(COUNTIF(H3:J3,"&gt;=40")=3,AVERAGE(H3:J3)&gt;=60),"합격","불합격")</f>
        <v>합격</v>
      </c>
    </row>
    <row r="4" spans="1:11">
      <c r="A4" s="3" t="s">
        <v>8</v>
      </c>
      <c r="B4" s="3" t="s">
        <v>9</v>
      </c>
      <c r="C4" s="3">
        <v>27</v>
      </c>
      <c r="D4" s="5">
        <v>630000</v>
      </c>
      <c r="E4" s="6">
        <v>17010000</v>
      </c>
      <c r="G4" s="28" t="s">
        <v>268</v>
      </c>
      <c r="H4" s="11">
        <v>90</v>
      </c>
      <c r="I4" s="11">
        <v>91</v>
      </c>
      <c r="J4" s="11">
        <v>93</v>
      </c>
      <c r="K4" s="28" t="str">
        <f t="shared" ref="K4:K12" si="0">IF(AND(COUNTIF(H4:J4,"&gt;=40")=3,AVERAGE(H4:J4)&gt;=60),"합격","불합격")</f>
        <v>합격</v>
      </c>
    </row>
    <row r="5" spans="1:11">
      <c r="A5" s="3" t="s">
        <v>10</v>
      </c>
      <c r="B5" s="3" t="s">
        <v>11</v>
      </c>
      <c r="C5" s="3">
        <v>67</v>
      </c>
      <c r="D5" s="5">
        <v>1270000</v>
      </c>
      <c r="E5" s="6">
        <v>85090000</v>
      </c>
      <c r="G5" s="28" t="s">
        <v>269</v>
      </c>
      <c r="H5" s="11">
        <v>87</v>
      </c>
      <c r="I5" s="11">
        <v>76</v>
      </c>
      <c r="J5" s="11">
        <v>39</v>
      </c>
      <c r="K5" s="28" t="str">
        <f t="shared" si="0"/>
        <v>불합격</v>
      </c>
    </row>
    <row r="6" spans="1:11">
      <c r="A6" s="3" t="s">
        <v>8</v>
      </c>
      <c r="B6" s="3" t="s">
        <v>12</v>
      </c>
      <c r="C6" s="3">
        <v>42</v>
      </c>
      <c r="D6" s="5">
        <v>835000</v>
      </c>
      <c r="E6" s="6">
        <v>35070000</v>
      </c>
      <c r="G6" s="28" t="s">
        <v>270</v>
      </c>
      <c r="H6" s="11">
        <v>88</v>
      </c>
      <c r="I6" s="11">
        <v>80</v>
      </c>
      <c r="J6" s="11">
        <v>81</v>
      </c>
      <c r="K6" s="28" t="str">
        <f t="shared" si="0"/>
        <v>합격</v>
      </c>
    </row>
    <row r="7" spans="1:11">
      <c r="A7" s="3" t="s">
        <v>6</v>
      </c>
      <c r="B7" s="3" t="s">
        <v>13</v>
      </c>
      <c r="C7" s="3">
        <v>53</v>
      </c>
      <c r="D7" s="5">
        <v>1500000</v>
      </c>
      <c r="E7" s="6">
        <v>79500000</v>
      </c>
      <c r="G7" s="28" t="s">
        <v>271</v>
      </c>
      <c r="H7" s="11">
        <v>64</v>
      </c>
      <c r="I7" s="11">
        <v>61</v>
      </c>
      <c r="J7" s="11">
        <v>53</v>
      </c>
      <c r="K7" s="28" t="str">
        <f t="shared" si="0"/>
        <v>불합격</v>
      </c>
    </row>
    <row r="8" spans="1:11">
      <c r="A8" s="3" t="s">
        <v>6</v>
      </c>
      <c r="B8" s="3" t="s">
        <v>14</v>
      </c>
      <c r="C8" s="3">
        <v>62</v>
      </c>
      <c r="D8" s="5">
        <v>1430000</v>
      </c>
      <c r="E8" s="6">
        <v>88660000</v>
      </c>
      <c r="G8" s="28" t="s">
        <v>272</v>
      </c>
      <c r="H8" s="11">
        <v>33</v>
      </c>
      <c r="I8" s="11">
        <v>50</v>
      </c>
      <c r="J8" s="11">
        <v>62</v>
      </c>
      <c r="K8" s="28" t="str">
        <f t="shared" si="0"/>
        <v>불합격</v>
      </c>
    </row>
    <row r="9" spans="1:11">
      <c r="A9" s="3" t="s">
        <v>10</v>
      </c>
      <c r="B9" s="3" t="s">
        <v>15</v>
      </c>
      <c r="C9" s="3">
        <v>67</v>
      </c>
      <c r="D9" s="5">
        <v>1187000</v>
      </c>
      <c r="E9" s="6">
        <v>79529000</v>
      </c>
      <c r="G9" s="28" t="s">
        <v>273</v>
      </c>
      <c r="H9" s="11">
        <v>68</v>
      </c>
      <c r="I9" s="11">
        <v>52</v>
      </c>
      <c r="J9" s="11">
        <v>64</v>
      </c>
      <c r="K9" s="28" t="str">
        <f t="shared" si="0"/>
        <v>합격</v>
      </c>
    </row>
    <row r="10" spans="1:11">
      <c r="A10" s="3" t="s">
        <v>8</v>
      </c>
      <c r="B10" s="3" t="s">
        <v>16</v>
      </c>
      <c r="C10" s="3">
        <v>42</v>
      </c>
      <c r="D10" s="5">
        <v>585000</v>
      </c>
      <c r="E10" s="6">
        <v>24570000</v>
      </c>
      <c r="G10" s="28" t="s">
        <v>274</v>
      </c>
      <c r="H10" s="11">
        <v>57</v>
      </c>
      <c r="I10" s="11">
        <v>38</v>
      </c>
      <c r="J10" s="11">
        <v>61</v>
      </c>
      <c r="K10" s="28" t="str">
        <f t="shared" si="0"/>
        <v>불합격</v>
      </c>
    </row>
    <row r="11" spans="1:11">
      <c r="A11" s="3" t="s">
        <v>10</v>
      </c>
      <c r="B11" s="3" t="s">
        <v>15</v>
      </c>
      <c r="C11" s="3">
        <v>67</v>
      </c>
      <c r="D11" s="5">
        <v>1350000</v>
      </c>
      <c r="E11" s="6">
        <v>90450000</v>
      </c>
      <c r="G11" s="28" t="s">
        <v>275</v>
      </c>
      <c r="H11" s="11">
        <v>68</v>
      </c>
      <c r="I11" s="11">
        <v>57</v>
      </c>
      <c r="J11" s="11">
        <v>59</v>
      </c>
      <c r="K11" s="28" t="str">
        <f t="shared" si="0"/>
        <v>합격</v>
      </c>
    </row>
    <row r="12" spans="1:11">
      <c r="A12" s="62" t="s">
        <v>277</v>
      </c>
      <c r="B12" s="63"/>
      <c r="C12" s="63"/>
      <c r="D12" s="64"/>
      <c r="E12" s="7">
        <f>ABS(SUMIF(A3:A11,"세탁기",E3:E11)-SUMIF(A3:A11,"냉장고",E3:E11))</f>
        <v>141730000</v>
      </c>
      <c r="G12" s="28" t="s">
        <v>276</v>
      </c>
      <c r="H12" s="11">
        <v>72</v>
      </c>
      <c r="I12" s="11">
        <v>71</v>
      </c>
      <c r="J12" s="11">
        <v>76</v>
      </c>
      <c r="K12" s="28" t="str">
        <f t="shared" si="0"/>
        <v>합격</v>
      </c>
    </row>
    <row r="14" spans="1:11">
      <c r="A14" s="19" t="s">
        <v>45</v>
      </c>
      <c r="B14" s="17" t="s">
        <v>26</v>
      </c>
      <c r="C14" s="16"/>
      <c r="D14" s="16"/>
      <c r="E14" s="16"/>
      <c r="G14" s="24" t="s">
        <v>46</v>
      </c>
      <c r="H14" s="23" t="s">
        <v>250</v>
      </c>
      <c r="I14" s="22"/>
      <c r="J14" s="22"/>
      <c r="K14" s="22"/>
    </row>
    <row r="15" spans="1:11">
      <c r="A15" s="18" t="s">
        <v>27</v>
      </c>
      <c r="B15" s="18" t="s">
        <v>28</v>
      </c>
      <c r="C15" s="18" t="s">
        <v>29</v>
      </c>
      <c r="D15" s="18" t="s">
        <v>30</v>
      </c>
      <c r="E15" s="20" t="s">
        <v>31</v>
      </c>
      <c r="G15" s="28" t="s">
        <v>245</v>
      </c>
      <c r="H15" s="28" t="s">
        <v>246</v>
      </c>
      <c r="I15" s="28" t="s">
        <v>247</v>
      </c>
      <c r="J15" s="28" t="s">
        <v>249</v>
      </c>
      <c r="K15" s="28" t="s">
        <v>248</v>
      </c>
    </row>
    <row r="16" spans="1:11">
      <c r="A16" s="18">
        <v>17062403</v>
      </c>
      <c r="B16" s="18" t="s">
        <v>32</v>
      </c>
      <c r="C16" s="18" t="s">
        <v>33</v>
      </c>
      <c r="D16" s="21">
        <v>90425</v>
      </c>
      <c r="E16" s="30">
        <f>DATE(2000+LEFT(A16,2),MID(A16,3,2),MID(A16,5,2))</f>
        <v>42910</v>
      </c>
      <c r="G16" s="28" t="s">
        <v>257</v>
      </c>
      <c r="H16" s="28" t="s">
        <v>251</v>
      </c>
      <c r="I16" s="57" t="s">
        <v>254</v>
      </c>
      <c r="J16" s="57">
        <v>3</v>
      </c>
      <c r="K16" s="7">
        <v>3000000</v>
      </c>
    </row>
    <row r="17" spans="1:11">
      <c r="A17" s="18">
        <v>15120118</v>
      </c>
      <c r="B17" s="18" t="s">
        <v>34</v>
      </c>
      <c r="C17" s="18" t="s">
        <v>35</v>
      </c>
      <c r="D17" s="21">
        <v>183496</v>
      </c>
      <c r="E17" s="30">
        <f t="shared" ref="E17:E25" si="1">DATE(2000+LEFT(A17,2),MID(A17,3,2),MID(A17,5,2))</f>
        <v>42339</v>
      </c>
      <c r="G17" s="28" t="s">
        <v>258</v>
      </c>
      <c r="H17" s="28" t="s">
        <v>251</v>
      </c>
      <c r="I17" s="57" t="s">
        <v>255</v>
      </c>
      <c r="J17" s="57">
        <v>4</v>
      </c>
      <c r="K17" s="7">
        <v>2650000</v>
      </c>
    </row>
    <row r="18" spans="1:11">
      <c r="A18" s="18">
        <v>16091702</v>
      </c>
      <c r="B18" s="18" t="s">
        <v>36</v>
      </c>
      <c r="C18" s="18" t="s">
        <v>37</v>
      </c>
      <c r="D18" s="21">
        <v>38654</v>
      </c>
      <c r="E18" s="30">
        <f t="shared" si="1"/>
        <v>42630</v>
      </c>
      <c r="G18" s="28" t="s">
        <v>259</v>
      </c>
      <c r="H18" s="28" t="s">
        <v>251</v>
      </c>
      <c r="I18" s="57" t="s">
        <v>256</v>
      </c>
      <c r="J18" s="57">
        <v>2</v>
      </c>
      <c r="K18" s="7">
        <v>2250000</v>
      </c>
    </row>
    <row r="19" spans="1:11">
      <c r="A19" s="18">
        <v>16043001</v>
      </c>
      <c r="B19" s="18" t="s">
        <v>38</v>
      </c>
      <c r="C19" s="18" t="s">
        <v>33</v>
      </c>
      <c r="D19" s="21">
        <v>924637</v>
      </c>
      <c r="E19" s="30">
        <f t="shared" si="1"/>
        <v>42490</v>
      </c>
      <c r="G19" s="28" t="s">
        <v>260</v>
      </c>
      <c r="H19" s="28" t="s">
        <v>252</v>
      </c>
      <c r="I19" s="57" t="s">
        <v>254</v>
      </c>
      <c r="J19" s="57">
        <v>5</v>
      </c>
      <c r="K19" s="7">
        <v>3250000</v>
      </c>
    </row>
    <row r="20" spans="1:11">
      <c r="A20" s="18">
        <v>18072610</v>
      </c>
      <c r="B20" s="18" t="s">
        <v>39</v>
      </c>
      <c r="C20" s="18" t="s">
        <v>37</v>
      </c>
      <c r="D20" s="21">
        <v>13258</v>
      </c>
      <c r="E20" s="30">
        <f t="shared" si="1"/>
        <v>43307</v>
      </c>
      <c r="G20" s="28" t="s">
        <v>261</v>
      </c>
      <c r="H20" s="28" t="s">
        <v>252</v>
      </c>
      <c r="I20" s="57" t="s">
        <v>255</v>
      </c>
      <c r="J20" s="57">
        <v>2</v>
      </c>
      <c r="K20" s="7">
        <v>2500000</v>
      </c>
    </row>
    <row r="21" spans="1:11">
      <c r="A21" s="18">
        <v>17082106</v>
      </c>
      <c r="B21" s="18" t="s">
        <v>40</v>
      </c>
      <c r="C21" s="18" t="s">
        <v>37</v>
      </c>
      <c r="D21" s="21">
        <v>24352</v>
      </c>
      <c r="E21" s="30">
        <f t="shared" si="1"/>
        <v>42968</v>
      </c>
      <c r="G21" s="28" t="s">
        <v>262</v>
      </c>
      <c r="H21" s="28" t="s">
        <v>252</v>
      </c>
      <c r="I21" s="57" t="s">
        <v>256</v>
      </c>
      <c r="J21" s="57">
        <v>1</v>
      </c>
      <c r="K21" s="7">
        <v>2100000</v>
      </c>
    </row>
    <row r="22" spans="1:11">
      <c r="A22" s="18">
        <v>15010512</v>
      </c>
      <c r="B22" s="18" t="s">
        <v>41</v>
      </c>
      <c r="C22" s="18" t="s">
        <v>35</v>
      </c>
      <c r="D22" s="21">
        <v>125493</v>
      </c>
      <c r="E22" s="30">
        <f t="shared" si="1"/>
        <v>42009</v>
      </c>
      <c r="G22" s="28" t="s">
        <v>263</v>
      </c>
      <c r="H22" s="28" t="s">
        <v>253</v>
      </c>
      <c r="I22" s="57" t="s">
        <v>254</v>
      </c>
      <c r="J22" s="57">
        <v>4</v>
      </c>
      <c r="K22" s="7">
        <v>3100000</v>
      </c>
    </row>
    <row r="23" spans="1:11">
      <c r="A23" s="18">
        <v>16121114</v>
      </c>
      <c r="B23" s="18" t="s">
        <v>42</v>
      </c>
      <c r="C23" s="18" t="s">
        <v>37</v>
      </c>
      <c r="D23" s="21">
        <v>30146</v>
      </c>
      <c r="E23" s="30">
        <f t="shared" si="1"/>
        <v>42715</v>
      </c>
      <c r="G23" s="28" t="s">
        <v>264</v>
      </c>
      <c r="H23" s="28" t="s">
        <v>253</v>
      </c>
      <c r="I23" s="57" t="s">
        <v>255</v>
      </c>
      <c r="J23" s="57">
        <v>2</v>
      </c>
      <c r="K23" s="7">
        <v>2500000</v>
      </c>
    </row>
    <row r="24" spans="1:11">
      <c r="A24" s="18">
        <v>16082305</v>
      </c>
      <c r="B24" s="18" t="s">
        <v>43</v>
      </c>
      <c r="C24" s="18" t="s">
        <v>33</v>
      </c>
      <c r="D24" s="21">
        <v>89351</v>
      </c>
      <c r="E24" s="30">
        <f t="shared" si="1"/>
        <v>42605</v>
      </c>
      <c r="G24" s="28" t="s">
        <v>265</v>
      </c>
      <c r="H24" s="28" t="s">
        <v>253</v>
      </c>
      <c r="I24" s="57" t="s">
        <v>256</v>
      </c>
      <c r="J24" s="57">
        <v>2</v>
      </c>
      <c r="K24" s="7">
        <v>2250000</v>
      </c>
    </row>
    <row r="25" spans="1:11">
      <c r="A25" s="18">
        <v>17101904</v>
      </c>
      <c r="B25" s="18" t="s">
        <v>44</v>
      </c>
      <c r="C25" s="18" t="s">
        <v>37</v>
      </c>
      <c r="D25" s="21">
        <v>42352</v>
      </c>
      <c r="E25" s="30">
        <f t="shared" si="1"/>
        <v>43027</v>
      </c>
      <c r="G25" s="65" t="s">
        <v>266</v>
      </c>
      <c r="H25" s="66"/>
      <c r="I25" s="66"/>
      <c r="J25" s="67"/>
      <c r="K25" s="58">
        <f>DSUM(G15:K24,5,K28:K29)</f>
        <v>7850000</v>
      </c>
    </row>
    <row r="27" spans="1:11">
      <c r="A27" s="25" t="s">
        <v>57</v>
      </c>
      <c r="B27" s="26" t="s">
        <v>47</v>
      </c>
      <c r="C27" s="27"/>
      <c r="D27" s="27"/>
      <c r="K27" s="29" t="s">
        <v>58</v>
      </c>
    </row>
    <row r="28" spans="1:11">
      <c r="A28" s="31" t="s">
        <v>1</v>
      </c>
      <c r="B28" s="8" t="s">
        <v>59</v>
      </c>
      <c r="C28" s="31" t="s">
        <v>67</v>
      </c>
      <c r="D28" s="31" t="s">
        <v>48</v>
      </c>
      <c r="E28" s="32" t="s">
        <v>49</v>
      </c>
      <c r="K28" s="28" t="s">
        <v>246</v>
      </c>
    </row>
    <row r="29" spans="1:11">
      <c r="A29" s="31" t="s">
        <v>50</v>
      </c>
      <c r="B29" s="8" t="s">
        <v>60</v>
      </c>
      <c r="C29" s="33">
        <v>5000</v>
      </c>
      <c r="D29" s="31">
        <v>24</v>
      </c>
      <c r="E29" s="31" t="str">
        <f>INT(C29/D29)&amp;"일("&amp;MOD(C29,D29)&amp;"남음)"</f>
        <v>208일(8남음)</v>
      </c>
      <c r="K29" s="28" t="s">
        <v>252</v>
      </c>
    </row>
    <row r="30" spans="1:11">
      <c r="A30" s="31" t="s">
        <v>51</v>
      </c>
      <c r="B30" s="8" t="s">
        <v>61</v>
      </c>
      <c r="C30" s="33">
        <v>5500</v>
      </c>
      <c r="D30" s="31">
        <v>32</v>
      </c>
      <c r="E30" s="31" t="str">
        <f t="shared" ref="E30:E35" si="2">INT(C30/D30)&amp;"일("&amp;MOD(C30,D30)&amp;"남음)"</f>
        <v>171일(28남음)</v>
      </c>
    </row>
    <row r="31" spans="1:11">
      <c r="A31" s="31" t="s">
        <v>52</v>
      </c>
      <c r="B31" s="8" t="s">
        <v>62</v>
      </c>
      <c r="C31" s="33">
        <v>3500</v>
      </c>
      <c r="D31" s="31">
        <v>18</v>
      </c>
      <c r="E31" s="31" t="str">
        <f t="shared" si="2"/>
        <v>194일(8남음)</v>
      </c>
    </row>
    <row r="32" spans="1:11">
      <c r="A32" s="31" t="s">
        <v>53</v>
      </c>
      <c r="B32" s="8" t="s">
        <v>63</v>
      </c>
      <c r="C32" s="33">
        <v>4000</v>
      </c>
      <c r="D32" s="31">
        <v>26</v>
      </c>
      <c r="E32" s="31" t="str">
        <f t="shared" si="2"/>
        <v>153일(22남음)</v>
      </c>
    </row>
    <row r="33" spans="1:5">
      <c r="A33" s="31" t="s">
        <v>54</v>
      </c>
      <c r="B33" s="8" t="s">
        <v>64</v>
      </c>
      <c r="C33" s="33">
        <v>4500</v>
      </c>
      <c r="D33" s="31">
        <v>17</v>
      </c>
      <c r="E33" s="31" t="str">
        <f t="shared" si="2"/>
        <v>264일(12남음)</v>
      </c>
    </row>
    <row r="34" spans="1:5">
      <c r="A34" s="31" t="s">
        <v>55</v>
      </c>
      <c r="B34" s="8" t="s">
        <v>65</v>
      </c>
      <c r="C34" s="33">
        <v>5000</v>
      </c>
      <c r="D34" s="31">
        <v>22</v>
      </c>
      <c r="E34" s="31" t="str">
        <f t="shared" si="2"/>
        <v>227일(6남음)</v>
      </c>
    </row>
    <row r="35" spans="1:5">
      <c r="A35" s="31" t="s">
        <v>56</v>
      </c>
      <c r="B35" s="8" t="s">
        <v>66</v>
      </c>
      <c r="C35" s="33">
        <v>4000</v>
      </c>
      <c r="D35" s="31">
        <v>24</v>
      </c>
      <c r="E35" s="31" t="str">
        <f t="shared" si="2"/>
        <v>166일(16남음)</v>
      </c>
    </row>
  </sheetData>
  <mergeCells count="2">
    <mergeCell ref="A12:D12"/>
    <mergeCell ref="G25:J2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F1"/>
    </sheetView>
  </sheetViews>
  <sheetFormatPr defaultRowHeight="16.5" outlineLevelRow="3"/>
  <cols>
    <col min="1" max="1" width="9.875" bestFit="1" customWidth="1"/>
    <col min="2" max="5" width="11.375" bestFit="1" customWidth="1"/>
    <col min="6" max="6" width="13.25" bestFit="1" customWidth="1"/>
  </cols>
  <sheetData>
    <row r="1" spans="1:6" ht="20.25">
      <c r="A1" s="61" t="s">
        <v>196</v>
      </c>
      <c r="B1" s="61"/>
      <c r="C1" s="61"/>
      <c r="D1" s="61"/>
      <c r="E1" s="61"/>
      <c r="F1" s="61"/>
    </row>
    <row r="3" spans="1:6">
      <c r="A3" s="55" t="s">
        <v>197</v>
      </c>
      <c r="B3" s="55" t="s">
        <v>216</v>
      </c>
      <c r="C3" s="55" t="s">
        <v>198</v>
      </c>
      <c r="D3" s="55" t="s">
        <v>4</v>
      </c>
      <c r="E3" s="55" t="s">
        <v>3</v>
      </c>
      <c r="F3" s="55" t="s">
        <v>199</v>
      </c>
    </row>
    <row r="4" spans="1:6" outlineLevel="3">
      <c r="A4" s="8" t="s">
        <v>210</v>
      </c>
      <c r="B4" s="8" t="s">
        <v>217</v>
      </c>
      <c r="C4" s="8" t="s">
        <v>205</v>
      </c>
      <c r="D4" s="36">
        <v>24500</v>
      </c>
      <c r="E4" s="36">
        <v>47</v>
      </c>
      <c r="F4" s="36">
        <v>1151500</v>
      </c>
    </row>
    <row r="5" spans="1:6" outlineLevel="3">
      <c r="A5" s="8" t="s">
        <v>210</v>
      </c>
      <c r="B5" s="8" t="s">
        <v>215</v>
      </c>
      <c r="C5" s="8" t="s">
        <v>202</v>
      </c>
      <c r="D5" s="36">
        <v>32000</v>
      </c>
      <c r="E5" s="36">
        <v>64</v>
      </c>
      <c r="F5" s="36">
        <v>2048000</v>
      </c>
    </row>
    <row r="6" spans="1:6" outlineLevel="3">
      <c r="A6" s="8" t="s">
        <v>210</v>
      </c>
      <c r="B6" s="8" t="s">
        <v>211</v>
      </c>
      <c r="C6" s="8" t="s">
        <v>202</v>
      </c>
      <c r="D6" s="36">
        <v>18000</v>
      </c>
      <c r="E6" s="36">
        <v>130</v>
      </c>
      <c r="F6" s="36">
        <v>2340000</v>
      </c>
    </row>
    <row r="7" spans="1:6" outlineLevel="3">
      <c r="A7" s="8" t="s">
        <v>210</v>
      </c>
      <c r="B7" s="8" t="s">
        <v>212</v>
      </c>
      <c r="C7" s="8" t="s">
        <v>205</v>
      </c>
      <c r="D7" s="36">
        <v>17600</v>
      </c>
      <c r="E7" s="36">
        <v>95</v>
      </c>
      <c r="F7" s="36">
        <v>1672000</v>
      </c>
    </row>
    <row r="8" spans="1:6" outlineLevel="2">
      <c r="A8" s="51" t="s">
        <v>241</v>
      </c>
      <c r="B8" s="50"/>
      <c r="C8" s="50"/>
      <c r="D8" s="36"/>
      <c r="E8" s="36">
        <f>SUBTOTAL(1,E4:E7)</f>
        <v>84</v>
      </c>
      <c r="F8" s="36">
        <f>SUBTOTAL(1,F4:F7)</f>
        <v>1802875</v>
      </c>
    </row>
    <row r="9" spans="1:6" outlineLevel="1">
      <c r="A9" s="51" t="s">
        <v>237</v>
      </c>
      <c r="B9" s="50"/>
      <c r="C9" s="50"/>
      <c r="D9" s="36"/>
      <c r="E9" s="36">
        <f>SUBTOTAL(9,E4:E7)</f>
        <v>336</v>
      </c>
      <c r="F9" s="36">
        <f>SUBTOTAL(9,F4:F7)</f>
        <v>7211500</v>
      </c>
    </row>
    <row r="10" spans="1:6" outlineLevel="3">
      <c r="A10" s="8" t="s">
        <v>206</v>
      </c>
      <c r="B10" s="8" t="s">
        <v>208</v>
      </c>
      <c r="C10" s="8" t="s">
        <v>205</v>
      </c>
      <c r="D10" s="36">
        <v>1500</v>
      </c>
      <c r="E10" s="36">
        <v>249</v>
      </c>
      <c r="F10" s="36">
        <v>373500</v>
      </c>
    </row>
    <row r="11" spans="1:6" outlineLevel="3">
      <c r="A11" s="8" t="s">
        <v>206</v>
      </c>
      <c r="B11" s="8" t="s">
        <v>214</v>
      </c>
      <c r="C11" s="8" t="s">
        <v>205</v>
      </c>
      <c r="D11" s="36">
        <v>2800</v>
      </c>
      <c r="E11" s="36">
        <v>296</v>
      </c>
      <c r="F11" s="36">
        <v>828800</v>
      </c>
    </row>
    <row r="12" spans="1:6" outlineLevel="3">
      <c r="A12" s="8" t="s">
        <v>206</v>
      </c>
      <c r="B12" s="8" t="s">
        <v>207</v>
      </c>
      <c r="C12" s="8" t="s">
        <v>202</v>
      </c>
      <c r="D12" s="36">
        <v>3300</v>
      </c>
      <c r="E12" s="36">
        <v>203</v>
      </c>
      <c r="F12" s="36">
        <v>669900</v>
      </c>
    </row>
    <row r="13" spans="1:6" outlineLevel="3">
      <c r="A13" s="8" t="s">
        <v>206</v>
      </c>
      <c r="B13" s="8" t="s">
        <v>209</v>
      </c>
      <c r="C13" s="8" t="s">
        <v>202</v>
      </c>
      <c r="D13" s="36">
        <v>3600</v>
      </c>
      <c r="E13" s="36">
        <v>192</v>
      </c>
      <c r="F13" s="36">
        <v>691200</v>
      </c>
    </row>
    <row r="14" spans="1:6" outlineLevel="2">
      <c r="A14" s="51" t="s">
        <v>242</v>
      </c>
      <c r="B14" s="50"/>
      <c r="C14" s="50"/>
      <c r="D14" s="36"/>
      <c r="E14" s="36">
        <f>SUBTOTAL(1,E10:E13)</f>
        <v>235</v>
      </c>
      <c r="F14" s="36">
        <f>SUBTOTAL(1,F10:F13)</f>
        <v>640850</v>
      </c>
    </row>
    <row r="15" spans="1:6" outlineLevel="1">
      <c r="A15" s="51" t="s">
        <v>238</v>
      </c>
      <c r="B15" s="50"/>
      <c r="C15" s="50"/>
      <c r="D15" s="36"/>
      <c r="E15" s="36">
        <f>SUBTOTAL(9,E10:E13)</f>
        <v>940</v>
      </c>
      <c r="F15" s="36">
        <f>SUBTOTAL(9,F10:F13)</f>
        <v>2563400</v>
      </c>
    </row>
    <row r="16" spans="1:6" outlineLevel="3">
      <c r="A16" s="8" t="s">
        <v>200</v>
      </c>
      <c r="B16" s="8" t="s">
        <v>204</v>
      </c>
      <c r="C16" s="8" t="s">
        <v>205</v>
      </c>
      <c r="D16" s="36">
        <v>10000</v>
      </c>
      <c r="E16" s="36">
        <v>167</v>
      </c>
      <c r="F16" s="36">
        <v>1670000</v>
      </c>
    </row>
    <row r="17" spans="1:6" outlineLevel="3">
      <c r="A17" s="8" t="s">
        <v>200</v>
      </c>
      <c r="B17" s="8" t="s">
        <v>201</v>
      </c>
      <c r="C17" s="8" t="s">
        <v>202</v>
      </c>
      <c r="D17" s="36">
        <v>3000</v>
      </c>
      <c r="E17" s="36">
        <v>268</v>
      </c>
      <c r="F17" s="36">
        <v>804000</v>
      </c>
    </row>
    <row r="18" spans="1:6" outlineLevel="3">
      <c r="A18" s="8" t="s">
        <v>200</v>
      </c>
      <c r="B18" s="8" t="s">
        <v>213</v>
      </c>
      <c r="C18" s="8" t="s">
        <v>205</v>
      </c>
      <c r="D18" s="36">
        <v>7600</v>
      </c>
      <c r="E18" s="36">
        <v>89</v>
      </c>
      <c r="F18" s="36">
        <v>676400</v>
      </c>
    </row>
    <row r="19" spans="1:6" outlineLevel="3">
      <c r="A19" s="8" t="s">
        <v>200</v>
      </c>
      <c r="B19" s="8" t="s">
        <v>203</v>
      </c>
      <c r="C19" s="8" t="s">
        <v>202</v>
      </c>
      <c r="D19" s="36">
        <v>3250</v>
      </c>
      <c r="E19" s="36">
        <v>201</v>
      </c>
      <c r="F19" s="36">
        <v>653250</v>
      </c>
    </row>
    <row r="20" spans="1:6" outlineLevel="2">
      <c r="A20" s="54" t="s">
        <v>243</v>
      </c>
      <c r="B20" s="52"/>
      <c r="C20" s="52"/>
      <c r="D20" s="53"/>
      <c r="E20" s="53">
        <f>SUBTOTAL(1,E16:E19)</f>
        <v>181.25</v>
      </c>
      <c r="F20" s="53">
        <f>SUBTOTAL(1,F16:F19)</f>
        <v>950912.5</v>
      </c>
    </row>
    <row r="21" spans="1:6" outlineLevel="1">
      <c r="A21" s="54" t="s">
        <v>239</v>
      </c>
      <c r="B21" s="52"/>
      <c r="C21" s="52"/>
      <c r="D21" s="53"/>
      <c r="E21" s="53">
        <f>SUBTOTAL(9,E16:E19)</f>
        <v>725</v>
      </c>
      <c r="F21" s="53">
        <f>SUBTOTAL(9,F16:F19)</f>
        <v>3803650</v>
      </c>
    </row>
    <row r="22" spans="1:6">
      <c r="A22" s="54" t="s">
        <v>244</v>
      </c>
      <c r="B22" s="52"/>
      <c r="C22" s="52"/>
      <c r="D22" s="53"/>
      <c r="E22" s="53">
        <f>SUBTOTAL(1,E4:E19)</f>
        <v>166.75</v>
      </c>
      <c r="F22" s="53">
        <f>SUBTOTAL(1,F4:F19)</f>
        <v>1131545.8333333333</v>
      </c>
    </row>
    <row r="23" spans="1:6">
      <c r="A23" s="54" t="s">
        <v>240</v>
      </c>
      <c r="B23" s="52"/>
      <c r="C23" s="52"/>
      <c r="D23" s="53"/>
      <c r="E23" s="53">
        <f>SUBTOTAL(9,E4:E19)</f>
        <v>2001</v>
      </c>
      <c r="F23" s="53">
        <f>SUBTOTAL(9,F4:F19)</f>
        <v>13578550</v>
      </c>
    </row>
  </sheetData>
  <sortState ref="A4:F15">
    <sortCondition descending="1" ref="A4:A15"/>
  </sortState>
  <mergeCells count="1">
    <mergeCell ref="A1:F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6.5"/>
  <cols>
    <col min="1" max="1" width="9" customWidth="1"/>
    <col min="2" max="4" width="11.875" bestFit="1" customWidth="1"/>
    <col min="5" max="5" width="12.375" bestFit="1" customWidth="1"/>
    <col min="6" max="6" width="9" customWidth="1"/>
    <col min="7" max="7" width="10.875" bestFit="1" customWidth="1"/>
  </cols>
  <sheetData>
    <row r="1" spans="1:7" ht="20.25">
      <c r="A1" s="61" t="s">
        <v>218</v>
      </c>
      <c r="B1" s="61"/>
      <c r="C1" s="61"/>
      <c r="D1" s="61"/>
      <c r="E1" s="61"/>
      <c r="F1" s="61"/>
      <c r="G1" s="61"/>
    </row>
    <row r="3" spans="1:7">
      <c r="A3" s="8" t="s">
        <v>232</v>
      </c>
      <c r="B3" s="8" t="s">
        <v>233</v>
      </c>
      <c r="C3" s="8" t="s">
        <v>219</v>
      </c>
      <c r="D3" s="8" t="s">
        <v>220</v>
      </c>
      <c r="E3" s="8" t="s">
        <v>222</v>
      </c>
      <c r="F3" s="8" t="s">
        <v>223</v>
      </c>
      <c r="G3" s="8" t="s">
        <v>221</v>
      </c>
    </row>
    <row r="4" spans="1:7">
      <c r="A4" s="8" t="s">
        <v>224</v>
      </c>
      <c r="B4" s="36">
        <v>28000000</v>
      </c>
      <c r="C4" s="36">
        <v>7000000</v>
      </c>
      <c r="D4" s="36">
        <f>B4-C4</f>
        <v>21000000</v>
      </c>
      <c r="E4" s="38">
        <v>36</v>
      </c>
      <c r="F4" s="44">
        <v>5.2999999999999999E-2</v>
      </c>
      <c r="G4" s="45">
        <f>PMT(F4/12,E4,-D4)</f>
        <v>632221.29908084904</v>
      </c>
    </row>
    <row r="5" spans="1:7">
      <c r="A5" s="8" t="s">
        <v>226</v>
      </c>
      <c r="B5" s="36">
        <v>22600000</v>
      </c>
      <c r="C5" s="36">
        <v>10000000</v>
      </c>
      <c r="D5" s="36">
        <f t="shared" ref="D5:D11" si="0">B5-C5</f>
        <v>12600000</v>
      </c>
      <c r="E5" s="38">
        <v>36</v>
      </c>
      <c r="F5" s="44">
        <v>4.3999999999999997E-2</v>
      </c>
      <c r="G5" s="45">
        <f t="shared" ref="G5:G11" si="1">PMT(F5/12,E5,-D5)</f>
        <v>374248.39911311975</v>
      </c>
    </row>
    <row r="6" spans="1:7">
      <c r="A6" s="8" t="s">
        <v>230</v>
      </c>
      <c r="B6" s="36">
        <v>20000000</v>
      </c>
      <c r="C6" s="36">
        <v>9000000</v>
      </c>
      <c r="D6" s="36">
        <f t="shared" si="0"/>
        <v>11000000</v>
      </c>
      <c r="E6" s="38">
        <v>19.045826235639673</v>
      </c>
      <c r="F6" s="44">
        <v>4.5999999999999999E-2</v>
      </c>
      <c r="G6" s="45">
        <f t="shared" si="1"/>
        <v>599999.99997431028</v>
      </c>
    </row>
    <row r="7" spans="1:7">
      <c r="A7" s="8" t="s">
        <v>228</v>
      </c>
      <c r="B7" s="36">
        <v>27800000</v>
      </c>
      <c r="C7" s="36">
        <v>16000000</v>
      </c>
      <c r="D7" s="36">
        <f t="shared" si="0"/>
        <v>11800000</v>
      </c>
      <c r="E7" s="38">
        <v>12</v>
      </c>
      <c r="F7" s="44">
        <v>4.2000000000000003E-2</v>
      </c>
      <c r="G7" s="45">
        <f t="shared" si="1"/>
        <v>1005847.4579988499</v>
      </c>
    </row>
    <row r="8" spans="1:7">
      <c r="A8" s="8" t="s">
        <v>227</v>
      </c>
      <c r="B8" s="36">
        <v>35600000</v>
      </c>
      <c r="C8" s="36">
        <v>20000000</v>
      </c>
      <c r="D8" s="36">
        <f t="shared" si="0"/>
        <v>15600000</v>
      </c>
      <c r="E8" s="38">
        <v>12</v>
      </c>
      <c r="F8" s="44">
        <v>3.7999999999999999E-2</v>
      </c>
      <c r="G8" s="45">
        <f t="shared" si="1"/>
        <v>1326913.431129334</v>
      </c>
    </row>
    <row r="9" spans="1:7">
      <c r="A9" s="8" t="s">
        <v>225</v>
      </c>
      <c r="B9" s="36">
        <v>36200000</v>
      </c>
      <c r="C9" s="36">
        <v>15000000</v>
      </c>
      <c r="D9" s="36">
        <f t="shared" si="0"/>
        <v>21200000</v>
      </c>
      <c r="E9" s="38">
        <v>36</v>
      </c>
      <c r="F9" s="44">
        <v>4.8000000000000001E-2</v>
      </c>
      <c r="G9" s="45">
        <f t="shared" si="1"/>
        <v>633481.10384840274</v>
      </c>
    </row>
    <row r="10" spans="1:7">
      <c r="A10" s="8" t="s">
        <v>229</v>
      </c>
      <c r="B10" s="36">
        <v>28800000</v>
      </c>
      <c r="C10" s="36">
        <v>18000000</v>
      </c>
      <c r="D10" s="36">
        <f t="shared" si="0"/>
        <v>10800000</v>
      </c>
      <c r="E10" s="38">
        <v>12</v>
      </c>
      <c r="F10" s="44">
        <v>3.6999999999999998E-2</v>
      </c>
      <c r="G10" s="45">
        <f t="shared" si="1"/>
        <v>918139.30277843564</v>
      </c>
    </row>
    <row r="11" spans="1:7">
      <c r="A11" s="8" t="s">
        <v>231</v>
      </c>
      <c r="B11" s="36">
        <v>27500000</v>
      </c>
      <c r="C11" s="36">
        <v>15000000</v>
      </c>
      <c r="D11" s="36">
        <f t="shared" si="0"/>
        <v>12500000</v>
      </c>
      <c r="E11" s="38">
        <v>24</v>
      </c>
      <c r="F11" s="44">
        <v>4.4999999999999998E-2</v>
      </c>
      <c r="G11" s="45">
        <f t="shared" si="1"/>
        <v>545597.64440104295</v>
      </c>
    </row>
  </sheetData>
  <dataConsolidate/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6.5"/>
  <sheetData>
    <row r="1" spans="1:7" ht="20.25">
      <c r="A1" s="61" t="s">
        <v>94</v>
      </c>
      <c r="B1" s="61"/>
      <c r="C1" s="61"/>
      <c r="D1" s="61"/>
      <c r="E1" s="61"/>
      <c r="F1" s="61"/>
      <c r="G1" s="61"/>
    </row>
    <row r="3" spans="1:7">
      <c r="A3" s="56" t="s">
        <v>95</v>
      </c>
      <c r="B3" s="56" t="s">
        <v>96</v>
      </c>
      <c r="C3" s="56" t="s">
        <v>97</v>
      </c>
      <c r="D3" s="56" t="s">
        <v>98</v>
      </c>
      <c r="E3" s="56" t="s">
        <v>111</v>
      </c>
      <c r="F3" s="56" t="s">
        <v>112</v>
      </c>
      <c r="G3" s="56" t="s">
        <v>113</v>
      </c>
    </row>
    <row r="4" spans="1:7">
      <c r="A4" s="8" t="s">
        <v>115</v>
      </c>
      <c r="B4" s="8" t="s">
        <v>117</v>
      </c>
      <c r="C4" s="8" t="s">
        <v>116</v>
      </c>
      <c r="D4" s="8" t="s">
        <v>99</v>
      </c>
      <c r="E4" s="36">
        <v>3400</v>
      </c>
      <c r="F4" s="36">
        <v>3054</v>
      </c>
      <c r="G4" s="37">
        <f>E4-F4</f>
        <v>346</v>
      </c>
    </row>
    <row r="5" spans="1:7">
      <c r="A5" s="8" t="s">
        <v>114</v>
      </c>
      <c r="B5" s="8" t="s">
        <v>118</v>
      </c>
      <c r="C5" s="8" t="s">
        <v>100</v>
      </c>
      <c r="D5" s="8" t="s">
        <v>99</v>
      </c>
      <c r="E5" s="36">
        <v>4500</v>
      </c>
      <c r="F5" s="36">
        <v>4385</v>
      </c>
      <c r="G5" s="37">
        <f t="shared" ref="G5:G12" si="0">E5-F5</f>
        <v>115</v>
      </c>
    </row>
    <row r="6" spans="1:7">
      <c r="A6" s="8" t="s">
        <v>114</v>
      </c>
      <c r="B6" s="8" t="s">
        <v>119</v>
      </c>
      <c r="C6" s="8" t="s">
        <v>101</v>
      </c>
      <c r="D6" s="8" t="s">
        <v>102</v>
      </c>
      <c r="E6" s="36">
        <v>5000</v>
      </c>
      <c r="F6" s="36">
        <v>4279</v>
      </c>
      <c r="G6" s="37">
        <f t="shared" si="0"/>
        <v>721</v>
      </c>
    </row>
    <row r="7" spans="1:7">
      <c r="A7" s="8" t="s">
        <v>115</v>
      </c>
      <c r="B7" s="8" t="s">
        <v>120</v>
      </c>
      <c r="C7" s="8" t="s">
        <v>103</v>
      </c>
      <c r="D7" s="8" t="s">
        <v>102</v>
      </c>
      <c r="E7" s="36">
        <v>3800</v>
      </c>
      <c r="F7" s="36">
        <v>3492</v>
      </c>
      <c r="G7" s="37">
        <f t="shared" si="0"/>
        <v>308</v>
      </c>
    </row>
    <row r="8" spans="1:7">
      <c r="A8" s="8" t="s">
        <v>114</v>
      </c>
      <c r="B8" s="8" t="s">
        <v>121</v>
      </c>
      <c r="C8" s="8" t="s">
        <v>104</v>
      </c>
      <c r="D8" s="8" t="s">
        <v>105</v>
      </c>
      <c r="E8" s="36">
        <v>5600</v>
      </c>
      <c r="F8" s="36">
        <v>5412</v>
      </c>
      <c r="G8" s="37">
        <f t="shared" si="0"/>
        <v>188</v>
      </c>
    </row>
    <row r="9" spans="1:7">
      <c r="A9" s="8" t="s">
        <v>114</v>
      </c>
      <c r="B9" s="8" t="s">
        <v>122</v>
      </c>
      <c r="C9" s="8" t="s">
        <v>106</v>
      </c>
      <c r="D9" s="8" t="s">
        <v>102</v>
      </c>
      <c r="E9" s="36">
        <v>3900</v>
      </c>
      <c r="F9" s="36">
        <v>3426</v>
      </c>
      <c r="G9" s="37">
        <f t="shared" si="0"/>
        <v>474</v>
      </c>
    </row>
    <row r="10" spans="1:7">
      <c r="A10" s="8" t="s">
        <v>114</v>
      </c>
      <c r="B10" s="8" t="s">
        <v>123</v>
      </c>
      <c r="C10" s="8" t="s">
        <v>107</v>
      </c>
      <c r="D10" s="8" t="s">
        <v>108</v>
      </c>
      <c r="E10" s="36">
        <v>4000</v>
      </c>
      <c r="F10" s="36">
        <v>3591</v>
      </c>
      <c r="G10" s="37">
        <f t="shared" si="0"/>
        <v>409</v>
      </c>
    </row>
    <row r="11" spans="1:7">
      <c r="A11" s="8" t="s">
        <v>115</v>
      </c>
      <c r="B11" s="8" t="s">
        <v>124</v>
      </c>
      <c r="C11" s="8" t="s">
        <v>109</v>
      </c>
      <c r="D11" s="8" t="s">
        <v>105</v>
      </c>
      <c r="E11" s="36">
        <v>5200</v>
      </c>
      <c r="F11" s="36">
        <v>4927</v>
      </c>
      <c r="G11" s="37">
        <f t="shared" si="0"/>
        <v>273</v>
      </c>
    </row>
    <row r="12" spans="1:7">
      <c r="A12" s="8" t="s">
        <v>115</v>
      </c>
      <c r="B12" s="8" t="s">
        <v>125</v>
      </c>
      <c r="C12" s="8" t="s">
        <v>110</v>
      </c>
      <c r="D12" s="8" t="s">
        <v>108</v>
      </c>
      <c r="E12" s="36">
        <v>4800</v>
      </c>
      <c r="F12" s="36">
        <v>4383</v>
      </c>
      <c r="G12" s="37">
        <f t="shared" si="0"/>
        <v>417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재고량">
                <anchor moveWithCells="1" sizeWithCells="1">
                  <from>
                    <xdr:col>1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/>
  <cols>
    <col min="4" max="4" width="10.5" bestFit="1" customWidth="1"/>
  </cols>
  <sheetData>
    <row r="1" spans="1:6" ht="20.25">
      <c r="A1" s="61" t="s">
        <v>126</v>
      </c>
      <c r="B1" s="61"/>
      <c r="C1" s="61"/>
      <c r="D1" s="61"/>
      <c r="E1" s="61"/>
      <c r="F1" s="61"/>
    </row>
    <row r="3" spans="1:6">
      <c r="A3" s="8" t="s">
        <v>127</v>
      </c>
      <c r="B3" s="8" t="s">
        <v>128</v>
      </c>
      <c r="C3" s="8" t="s">
        <v>139</v>
      </c>
      <c r="D3" s="8" t="s">
        <v>140</v>
      </c>
      <c r="E3" s="8" t="s">
        <v>130</v>
      </c>
      <c r="F3" s="8" t="s">
        <v>129</v>
      </c>
    </row>
    <row r="4" spans="1:6" s="42" customFormat="1">
      <c r="A4" s="35" t="s">
        <v>131</v>
      </c>
      <c r="B4" s="35" t="s">
        <v>137</v>
      </c>
      <c r="C4" s="40">
        <v>162</v>
      </c>
      <c r="D4" s="40">
        <v>53</v>
      </c>
      <c r="E4" s="41">
        <v>1.2</v>
      </c>
      <c r="F4" s="41">
        <v>1.2</v>
      </c>
    </row>
    <row r="5" spans="1:6" s="42" customFormat="1">
      <c r="A5" s="35" t="s">
        <v>132</v>
      </c>
      <c r="B5" s="35" t="s">
        <v>137</v>
      </c>
      <c r="C5" s="40">
        <v>159</v>
      </c>
      <c r="D5" s="40">
        <v>50</v>
      </c>
      <c r="E5" s="41">
        <v>1</v>
      </c>
      <c r="F5" s="41">
        <v>1.2</v>
      </c>
    </row>
    <row r="6" spans="1:6">
      <c r="A6" s="8" t="s">
        <v>133</v>
      </c>
      <c r="B6" s="8" t="s">
        <v>138</v>
      </c>
      <c r="C6" s="38">
        <v>178</v>
      </c>
      <c r="D6" s="38">
        <v>92</v>
      </c>
      <c r="E6" s="39">
        <v>2</v>
      </c>
      <c r="F6" s="39">
        <v>2</v>
      </c>
    </row>
    <row r="7" spans="1:6" s="42" customFormat="1">
      <c r="A7" s="35" t="s">
        <v>134</v>
      </c>
      <c r="B7" s="35" t="s">
        <v>137</v>
      </c>
      <c r="C7" s="40">
        <v>166</v>
      </c>
      <c r="D7" s="40">
        <v>54</v>
      </c>
      <c r="E7" s="41">
        <v>0.3</v>
      </c>
      <c r="F7" s="41">
        <v>0.2</v>
      </c>
    </row>
    <row r="8" spans="1:6">
      <c r="A8" s="8" t="s">
        <v>135</v>
      </c>
      <c r="B8" s="8" t="s">
        <v>138</v>
      </c>
      <c r="C8" s="38">
        <v>183</v>
      </c>
      <c r="D8" s="38">
        <v>70</v>
      </c>
      <c r="E8" s="39">
        <v>0.2</v>
      </c>
      <c r="F8" s="39">
        <v>0.1</v>
      </c>
    </row>
    <row r="9" spans="1:6">
      <c r="A9" s="8" t="s">
        <v>136</v>
      </c>
      <c r="B9" s="8" t="s">
        <v>138</v>
      </c>
      <c r="C9" s="38">
        <v>175</v>
      </c>
      <c r="D9" s="38">
        <v>62</v>
      </c>
      <c r="E9" s="39">
        <v>1.5</v>
      </c>
      <c r="F9" s="39">
        <v>1.5</v>
      </c>
    </row>
    <row r="10" spans="1:6" s="42" customFormat="1">
      <c r="A10" s="35" t="s">
        <v>145</v>
      </c>
      <c r="B10" s="35" t="s">
        <v>137</v>
      </c>
      <c r="C10" s="40">
        <v>161</v>
      </c>
      <c r="D10" s="40">
        <v>48</v>
      </c>
      <c r="E10" s="41">
        <v>0.1</v>
      </c>
      <c r="F10" s="41">
        <v>0.1</v>
      </c>
    </row>
    <row r="11" spans="1:6">
      <c r="A11" s="8" t="s">
        <v>141</v>
      </c>
      <c r="B11" s="8" t="s">
        <v>138</v>
      </c>
      <c r="C11" s="38">
        <v>185</v>
      </c>
      <c r="D11" s="38">
        <v>70</v>
      </c>
      <c r="E11" s="39">
        <v>1.2</v>
      </c>
      <c r="F11" s="39">
        <v>1</v>
      </c>
    </row>
    <row r="12" spans="1:6">
      <c r="A12" s="8" t="s">
        <v>142</v>
      </c>
      <c r="B12" s="8" t="s">
        <v>138</v>
      </c>
      <c r="C12" s="38">
        <v>169</v>
      </c>
      <c r="D12" s="38">
        <v>56</v>
      </c>
      <c r="E12" s="39">
        <v>1</v>
      </c>
      <c r="F12" s="39">
        <v>1</v>
      </c>
    </row>
    <row r="13" spans="1:6">
      <c r="A13" s="8" t="s">
        <v>143</v>
      </c>
      <c r="B13" s="8" t="s">
        <v>138</v>
      </c>
      <c r="C13" s="38">
        <v>173</v>
      </c>
      <c r="D13" s="38">
        <v>75</v>
      </c>
      <c r="E13" s="39">
        <v>0.1</v>
      </c>
      <c r="F13" s="39">
        <v>0.1</v>
      </c>
    </row>
    <row r="14" spans="1:6" s="42" customFormat="1">
      <c r="A14" s="35" t="s">
        <v>144</v>
      </c>
      <c r="B14" s="35" t="s">
        <v>137</v>
      </c>
      <c r="C14" s="40">
        <v>165</v>
      </c>
      <c r="D14" s="40">
        <v>49</v>
      </c>
      <c r="E14" s="41">
        <v>1</v>
      </c>
      <c r="F14" s="41">
        <v>1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2019-03-21T06:11:33Z</dcterms:created>
  <dcterms:modified xsi:type="dcterms:W3CDTF">2019-09-04T04:46:19Z</dcterms:modified>
</cp:coreProperties>
</file>