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현재_통합_문서" defaultThemeVersion="124226"/>
  <bookViews>
    <workbookView xWindow="360" yWindow="195" windowWidth="28035" windowHeight="12945"/>
  </bookViews>
  <sheets>
    <sheet name="기본작업-1" sheetId="2" r:id="rId1"/>
    <sheet name="기본작업-2" sheetId="1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14" r:id="rId8"/>
  </sheets>
  <definedNames>
    <definedName name="_xlnm._FilterDatabase" localSheetId="2" hidden="1">'기본작업-3'!$A$3:$F$15</definedName>
    <definedName name="_xlnm.Criteria" localSheetId="2">'기본작업-3'!$A$18:$B$19</definedName>
    <definedName name="_xlnm.Extract" localSheetId="2">'기본작업-3'!$A$22:$F$22</definedName>
  </definedNames>
  <calcPr calcId="145621"/>
</workbook>
</file>

<file path=xl/calcChain.xml><?xml version="1.0" encoding="utf-8"?>
<calcChain xmlns="http://schemas.openxmlformats.org/spreadsheetml/2006/main">
  <c r="F5" i="7" l="1"/>
  <c r="F6" i="7"/>
  <c r="F7" i="7"/>
  <c r="F8" i="7"/>
  <c r="F9" i="7"/>
  <c r="F4" i="7"/>
  <c r="H23" i="6"/>
  <c r="H21" i="6"/>
  <c r="H16" i="6"/>
  <c r="H10" i="6"/>
  <c r="G24" i="6"/>
  <c r="F24" i="6"/>
  <c r="E24" i="6"/>
  <c r="G22" i="6"/>
  <c r="F22" i="6"/>
  <c r="E22" i="6"/>
  <c r="G17" i="6"/>
  <c r="F17" i="6"/>
  <c r="E17" i="6"/>
  <c r="G11" i="6"/>
  <c r="F11" i="6"/>
  <c r="E11" i="6"/>
  <c r="C12" i="5"/>
  <c r="J18" i="4"/>
  <c r="J19" i="4"/>
  <c r="J20" i="4"/>
  <c r="J21" i="4"/>
  <c r="J22" i="4"/>
  <c r="J23" i="4"/>
  <c r="J24" i="4"/>
  <c r="J25" i="4"/>
  <c r="J26" i="4"/>
  <c r="E18" i="4"/>
  <c r="E19" i="4"/>
  <c r="E20" i="4"/>
  <c r="E21" i="4"/>
  <c r="E22" i="4"/>
  <c r="E23" i="4"/>
  <c r="E24" i="4"/>
  <c r="E25" i="4"/>
  <c r="E26" i="4"/>
  <c r="C31" i="4"/>
  <c r="C32" i="4"/>
  <c r="C33" i="4"/>
  <c r="C34" i="4"/>
  <c r="C35" i="4"/>
  <c r="C36" i="4"/>
  <c r="C37" i="4"/>
  <c r="C38" i="4"/>
  <c r="C30" i="4"/>
  <c r="J17" i="4"/>
  <c r="E17" i="4"/>
  <c r="K12" i="4"/>
  <c r="A13" i="4"/>
  <c r="E4" i="4" l="1"/>
  <c r="E5" i="4"/>
  <c r="E6" i="4"/>
  <c r="E7" i="4"/>
  <c r="E8" i="4"/>
  <c r="E9" i="4"/>
  <c r="E10" i="4"/>
  <c r="E11" i="4"/>
  <c r="E3" i="4"/>
  <c r="G9" i="14" l="1"/>
  <c r="H9" i="14"/>
  <c r="G8" i="14"/>
  <c r="H8" i="14"/>
  <c r="G7" i="14"/>
  <c r="H7" i="14"/>
  <c r="G6" i="14"/>
  <c r="H6" i="14"/>
  <c r="G5" i="14"/>
  <c r="H5" i="14"/>
  <c r="G4" i="14"/>
  <c r="H4" i="14"/>
  <c r="H18" i="6" l="1"/>
  <c r="H5" i="6"/>
  <c r="H12" i="6"/>
  <c r="H6" i="6"/>
  <c r="H13" i="6"/>
  <c r="H7" i="6"/>
  <c r="H14" i="6"/>
  <c r="H8" i="6"/>
  <c r="H19" i="6"/>
  <c r="H15" i="6"/>
  <c r="H9" i="6"/>
  <c r="H20" i="6"/>
  <c r="H4" i="6"/>
  <c r="G18" i="6"/>
  <c r="G5" i="6"/>
  <c r="G12" i="6"/>
  <c r="G6" i="6"/>
  <c r="G13" i="6"/>
  <c r="G7" i="6"/>
  <c r="G14" i="6"/>
  <c r="G8" i="6"/>
  <c r="G19" i="6"/>
  <c r="G15" i="6"/>
  <c r="G9" i="6"/>
  <c r="G20" i="6"/>
  <c r="G4" i="6"/>
  <c r="B9" i="5" l="1"/>
</calcChain>
</file>

<file path=xl/sharedStrings.xml><?xml version="1.0" encoding="utf-8"?>
<sst xmlns="http://schemas.openxmlformats.org/spreadsheetml/2006/main" count="342" uniqueCount="276">
  <si>
    <t>구분</t>
    <phoneticPr fontId="1" type="noConversion"/>
  </si>
  <si>
    <t>상품명</t>
    <phoneticPr fontId="1" type="noConversion"/>
  </si>
  <si>
    <t>방송일</t>
    <phoneticPr fontId="1" type="noConversion"/>
  </si>
  <si>
    <t>가격</t>
    <phoneticPr fontId="1" type="noConversion"/>
  </si>
  <si>
    <t>판매량</t>
    <phoneticPr fontId="1" type="noConversion"/>
  </si>
  <si>
    <t>상품코드</t>
    <phoneticPr fontId="1" type="noConversion"/>
  </si>
  <si>
    <t>식품</t>
    <phoneticPr fontId="1" type="noConversion"/>
  </si>
  <si>
    <t>의류</t>
    <phoneticPr fontId="1" type="noConversion"/>
  </si>
  <si>
    <t>뷰티</t>
    <phoneticPr fontId="1" type="noConversion"/>
  </si>
  <si>
    <t>생활/주방</t>
    <phoneticPr fontId="1" type="noConversion"/>
  </si>
  <si>
    <t>달콤골드키위</t>
    <phoneticPr fontId="1" type="noConversion"/>
  </si>
  <si>
    <t>왕푸짐만두</t>
    <phoneticPr fontId="1" type="noConversion"/>
  </si>
  <si>
    <t>리버시블코트</t>
    <phoneticPr fontId="1" type="noConversion"/>
  </si>
  <si>
    <t>펄샤이닝샴푸</t>
    <phoneticPr fontId="1" type="noConversion"/>
  </si>
  <si>
    <t>루비아이크림</t>
    <phoneticPr fontId="1" type="noConversion"/>
  </si>
  <si>
    <t>출산/유아동</t>
    <phoneticPr fontId="1" type="noConversion"/>
  </si>
  <si>
    <t>뽀송뽀송기저귀</t>
    <phoneticPr fontId="1" type="noConversion"/>
  </si>
  <si>
    <t>상공컨벤션센터 예약 현황</t>
    <phoneticPr fontId="1" type="noConversion"/>
  </si>
  <si>
    <t>F-10235</t>
    <phoneticPr fontId="1" type="noConversion"/>
  </si>
  <si>
    <t>F-24568</t>
    <phoneticPr fontId="1" type="noConversion"/>
  </si>
  <si>
    <t>W-39643</t>
    <phoneticPr fontId="1" type="noConversion"/>
  </si>
  <si>
    <t>W-96614</t>
    <phoneticPr fontId="1" type="noConversion"/>
  </si>
  <si>
    <t>B-24856</t>
    <phoneticPr fontId="1" type="noConversion"/>
  </si>
  <si>
    <t>B-42685</t>
    <phoneticPr fontId="1" type="noConversion"/>
  </si>
  <si>
    <t>L-74589</t>
    <phoneticPr fontId="1" type="noConversion"/>
  </si>
  <si>
    <t>L-35749</t>
    <phoneticPr fontId="1" type="noConversion"/>
  </si>
  <si>
    <t>B-24963</t>
    <phoneticPr fontId="1" type="noConversion"/>
  </si>
  <si>
    <t>B-62548</t>
    <phoneticPr fontId="1" type="noConversion"/>
  </si>
  <si>
    <t>딥클린칫솔</t>
    <phoneticPr fontId="1" type="noConversion"/>
  </si>
  <si>
    <t>순물티슈</t>
    <phoneticPr fontId="1" type="noConversion"/>
  </si>
  <si>
    <t>뽀드득주방세제</t>
    <phoneticPr fontId="1" type="noConversion"/>
  </si>
  <si>
    <t>꿀스판데님</t>
    <phoneticPr fontId="1" type="noConversion"/>
  </si>
  <si>
    <t>코스피 주요시세정보</t>
    <phoneticPr fontId="1" type="noConversion"/>
  </si>
  <si>
    <t>종목명</t>
    <phoneticPr fontId="1" type="noConversion"/>
  </si>
  <si>
    <t>전일비</t>
    <phoneticPr fontId="1" type="noConversion"/>
  </si>
  <si>
    <t>남원물산</t>
    <phoneticPr fontId="1" type="noConversion"/>
  </si>
  <si>
    <t>한국산업</t>
    <phoneticPr fontId="1" type="noConversion"/>
  </si>
  <si>
    <t>종일제강</t>
    <phoneticPr fontId="1" type="noConversion"/>
  </si>
  <si>
    <t>성대상사</t>
    <phoneticPr fontId="1" type="noConversion"/>
  </si>
  <si>
    <t>유명반도체</t>
    <phoneticPr fontId="1" type="noConversion"/>
  </si>
  <si>
    <t>우리제약</t>
    <phoneticPr fontId="1" type="noConversion"/>
  </si>
  <si>
    <t>진흥화학</t>
    <phoneticPr fontId="1" type="noConversion"/>
  </si>
  <si>
    <t>한국제지</t>
    <phoneticPr fontId="1" type="noConversion"/>
  </si>
  <si>
    <t>신한양조</t>
    <phoneticPr fontId="1" type="noConversion"/>
  </si>
  <si>
    <t>서울전자</t>
    <phoneticPr fontId="1" type="noConversion"/>
  </si>
  <si>
    <t>일성증권</t>
    <phoneticPr fontId="1" type="noConversion"/>
  </si>
  <si>
    <t>두성전자</t>
    <phoneticPr fontId="1" type="noConversion"/>
  </si>
  <si>
    <t>종가</t>
    <phoneticPr fontId="1" type="noConversion"/>
  </si>
  <si>
    <t>상장주식수</t>
    <phoneticPr fontId="1" type="noConversion"/>
  </si>
  <si>
    <t>9,800(↓)</t>
    <phoneticPr fontId="1" type="noConversion"/>
  </si>
  <si>
    <t>1,250(↑)</t>
    <phoneticPr fontId="1" type="noConversion"/>
  </si>
  <si>
    <t>990(↑)</t>
    <phoneticPr fontId="1" type="noConversion"/>
  </si>
  <si>
    <t>1,120(↓)</t>
    <phoneticPr fontId="1" type="noConversion"/>
  </si>
  <si>
    <t>13,850(↑)</t>
    <phoneticPr fontId="1" type="noConversion"/>
  </si>
  <si>
    <t>7,850(↓)</t>
    <phoneticPr fontId="1" type="noConversion"/>
  </si>
  <si>
    <t>1,820(↑)</t>
    <phoneticPr fontId="1" type="noConversion"/>
  </si>
  <si>
    <t>13,540(↑)</t>
    <phoneticPr fontId="1" type="noConversion"/>
  </si>
  <si>
    <t>3,520(↓)</t>
    <phoneticPr fontId="1" type="noConversion"/>
  </si>
  <si>
    <t>34,000(↓)</t>
    <phoneticPr fontId="1" type="noConversion"/>
  </si>
  <si>
    <t>24,800(↓)</t>
    <phoneticPr fontId="1" type="noConversion"/>
  </si>
  <si>
    <t>8,250(↑)</t>
    <phoneticPr fontId="1" type="noConversion"/>
  </si>
  <si>
    <t>등락률(%)</t>
    <phoneticPr fontId="1" type="noConversion"/>
  </si>
  <si>
    <t>시가총액(억원)</t>
    <phoneticPr fontId="1" type="noConversion"/>
  </si>
  <si>
    <t>인도금</t>
    <phoneticPr fontId="1" type="noConversion"/>
  </si>
  <si>
    <t>차량총액</t>
    <phoneticPr fontId="1" type="noConversion"/>
  </si>
  <si>
    <t>할부원금</t>
    <phoneticPr fontId="1" type="noConversion"/>
  </si>
  <si>
    <t>월납입액</t>
    <phoneticPr fontId="1" type="noConversion"/>
  </si>
  <si>
    <t>이율(년)</t>
    <phoneticPr fontId="1" type="noConversion"/>
  </si>
  <si>
    <t>납입기간(월)</t>
    <phoneticPr fontId="1" type="noConversion"/>
  </si>
  <si>
    <t>계약금</t>
    <phoneticPr fontId="1" type="noConversion"/>
  </si>
  <si>
    <t>자동차 할부금 납입표</t>
    <phoneticPr fontId="1" type="noConversion"/>
  </si>
  <si>
    <t>구분</t>
    <phoneticPr fontId="1" type="noConversion"/>
  </si>
  <si>
    <t>도시락명</t>
    <phoneticPr fontId="1" type="noConversion"/>
  </si>
  <si>
    <t>입고량</t>
    <phoneticPr fontId="1" type="noConversion"/>
  </si>
  <si>
    <t>판매량</t>
    <phoneticPr fontId="1" type="noConversion"/>
  </si>
  <si>
    <t>재고량</t>
    <phoneticPr fontId="1" type="noConversion"/>
  </si>
  <si>
    <t>판매가</t>
    <phoneticPr fontId="1" type="noConversion"/>
  </si>
  <si>
    <t>총판매액</t>
    <phoneticPr fontId="1" type="noConversion"/>
  </si>
  <si>
    <t>불고기덮밥</t>
    <phoneticPr fontId="1" type="noConversion"/>
  </si>
  <si>
    <t>명품한정식</t>
    <phoneticPr fontId="1" type="noConversion"/>
  </si>
  <si>
    <t>황제해물찜</t>
    <phoneticPr fontId="1" type="noConversion"/>
  </si>
  <si>
    <t>일품오리구이</t>
    <phoneticPr fontId="1" type="noConversion"/>
  </si>
  <si>
    <t>한우갈비구이</t>
    <phoneticPr fontId="1" type="noConversion"/>
  </si>
  <si>
    <t>오므라이스</t>
    <phoneticPr fontId="1" type="noConversion"/>
  </si>
  <si>
    <t>등심돈까스</t>
    <phoneticPr fontId="1" type="noConversion"/>
  </si>
  <si>
    <t>제육쌈밥</t>
    <phoneticPr fontId="1" type="noConversion"/>
  </si>
  <si>
    <t>김치볶음밥</t>
    <phoneticPr fontId="1" type="noConversion"/>
  </si>
  <si>
    <t>쇠고기미역국</t>
    <phoneticPr fontId="1" type="noConversion"/>
  </si>
  <si>
    <t>삼겹살구이</t>
    <phoneticPr fontId="1" type="noConversion"/>
  </si>
  <si>
    <t>건강현미정식</t>
    <phoneticPr fontId="1" type="noConversion"/>
  </si>
  <si>
    <t>열량(kcal)</t>
    <phoneticPr fontId="1" type="noConversion"/>
  </si>
  <si>
    <t>스페셜</t>
    <phoneticPr fontId="1" type="noConversion"/>
  </si>
  <si>
    <t>건강</t>
    <phoneticPr fontId="1" type="noConversion"/>
  </si>
  <si>
    <t>곤드레나물밥</t>
    <phoneticPr fontId="1" type="noConversion"/>
  </si>
  <si>
    <t>일반</t>
    <phoneticPr fontId="1" type="noConversion"/>
  </si>
  <si>
    <t>도시락 판매 현황</t>
    <phoneticPr fontId="1" type="noConversion"/>
  </si>
  <si>
    <t>일반</t>
    <phoneticPr fontId="1" type="noConversion"/>
  </si>
  <si>
    <t>분기별 화재 발생건수표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</si>
  <si>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</si>
  <si>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</si>
  <si>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</si>
  <si>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</si>
  <si>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평균</t>
    <phoneticPr fontId="1" type="noConversion"/>
  </si>
  <si>
    <t>장소</t>
    <phoneticPr fontId="1" type="noConversion"/>
  </si>
  <si>
    <t>위험물</t>
    <phoneticPr fontId="1" type="noConversion"/>
  </si>
  <si>
    <t>운송</t>
    <phoneticPr fontId="1" type="noConversion"/>
  </si>
  <si>
    <t>임야</t>
    <phoneticPr fontId="1" type="noConversion"/>
  </si>
  <si>
    <t>기타</t>
    <phoneticPr fontId="1" type="noConversion"/>
  </si>
  <si>
    <t>주택</t>
    <phoneticPr fontId="1" type="noConversion"/>
  </si>
  <si>
    <t>시설</t>
    <phoneticPr fontId="1" type="noConversion"/>
  </si>
  <si>
    <t>2학기 중간고사 성적표</t>
    <phoneticPr fontId="1" type="noConversion"/>
  </si>
  <si>
    <t>학생명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</si>
  <si>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</si>
  <si>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</si>
  <si>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</si>
  <si>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총점</t>
    <phoneticPr fontId="1" type="noConversion"/>
  </si>
  <si>
    <t>김영식</t>
    <phoneticPr fontId="1" type="noConversion"/>
  </si>
  <si>
    <t>유현진</t>
    <phoneticPr fontId="1" type="noConversion"/>
  </si>
  <si>
    <t>한신영</t>
    <phoneticPr fontId="1" type="noConversion"/>
  </si>
  <si>
    <t>박성민</t>
    <phoneticPr fontId="1" type="noConversion"/>
  </si>
  <si>
    <t>전현중</t>
    <phoneticPr fontId="1" type="noConversion"/>
  </si>
  <si>
    <t>강서희</t>
    <phoneticPr fontId="1" type="noConversion"/>
  </si>
  <si>
    <t>사회</t>
    <phoneticPr fontId="1" type="noConversion"/>
  </si>
  <si>
    <t>과학</t>
    <phoneticPr fontId="1" type="noConversion"/>
  </si>
  <si>
    <t>[표1]</t>
    <phoneticPr fontId="1" type="noConversion"/>
  </si>
  <si>
    <t>[표2]</t>
    <phoneticPr fontId="1" type="noConversion"/>
  </si>
  <si>
    <t>판매량</t>
    <phoneticPr fontId="1" type="noConversion"/>
  </si>
  <si>
    <t>재고량</t>
    <phoneticPr fontId="1" type="noConversion"/>
  </si>
  <si>
    <t>입고량</t>
    <phoneticPr fontId="1" type="noConversion"/>
  </si>
  <si>
    <t>CPS-101</t>
    <phoneticPr fontId="1" type="noConversion"/>
  </si>
  <si>
    <t>CPS-102</t>
  </si>
  <si>
    <t>CPS-103</t>
  </si>
  <si>
    <t>CPS-201</t>
    <phoneticPr fontId="1" type="noConversion"/>
  </si>
  <si>
    <t>CPS-301</t>
    <phoneticPr fontId="1" type="noConversion"/>
  </si>
  <si>
    <t>부서명</t>
    <phoneticPr fontId="1" type="noConversion"/>
  </si>
  <si>
    <t>제품 재고 현황</t>
    <phoneticPr fontId="1" type="noConversion"/>
  </si>
  <si>
    <t>제품코드</t>
    <phoneticPr fontId="1" type="noConversion"/>
  </si>
  <si>
    <t>생산원가</t>
    <phoneticPr fontId="1" type="noConversion"/>
  </si>
  <si>
    <t>CPS-202</t>
  </si>
  <si>
    <t>CPS-203</t>
  </si>
  <si>
    <t>CPS-302</t>
  </si>
  <si>
    <t>CPS-303</t>
  </si>
  <si>
    <t>성명</t>
    <phoneticPr fontId="1" type="noConversion"/>
  </si>
  <si>
    <t>직위</t>
    <phoneticPr fontId="1" type="noConversion"/>
  </si>
  <si>
    <t>기본급</t>
    <phoneticPr fontId="1" type="noConversion"/>
  </si>
  <si>
    <t>임금지급표</t>
    <phoneticPr fontId="1" type="noConversion"/>
  </si>
  <si>
    <t>영업부</t>
    <phoneticPr fontId="1" type="noConversion"/>
  </si>
  <si>
    <t>생산부</t>
    <phoneticPr fontId="1" type="noConversion"/>
  </si>
  <si>
    <t>홍보부</t>
    <phoneticPr fontId="1" type="noConversion"/>
  </si>
  <si>
    <t>영업부 기본급 평균</t>
    <phoneticPr fontId="1" type="noConversion"/>
  </si>
  <si>
    <t>최경원</t>
    <phoneticPr fontId="1" type="noConversion"/>
  </si>
  <si>
    <t>이정우</t>
    <phoneticPr fontId="1" type="noConversion"/>
  </si>
  <si>
    <t>김은수</t>
    <phoneticPr fontId="1" type="noConversion"/>
  </si>
  <si>
    <t>차형섭</t>
    <phoneticPr fontId="1" type="noConversion"/>
  </si>
  <si>
    <t>황재윤</t>
    <phoneticPr fontId="1" type="noConversion"/>
  </si>
  <si>
    <t>김종숙</t>
    <phoneticPr fontId="1" type="noConversion"/>
  </si>
  <si>
    <t>한고은</t>
    <phoneticPr fontId="1" type="noConversion"/>
  </si>
  <si>
    <t>홍진영</t>
    <phoneticPr fontId="1" type="noConversion"/>
  </si>
  <si>
    <t>이선미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</si>
  <si>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</si>
  <si>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</si>
  <si>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</si>
  <si>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호봉</t>
    <phoneticPr fontId="1" type="noConversion"/>
  </si>
  <si>
    <t>[표3]</t>
    <phoneticPr fontId="1" type="noConversion"/>
  </si>
  <si>
    <t>회원 관리 현황</t>
    <phoneticPr fontId="1" type="noConversion"/>
  </si>
  <si>
    <t>등록일자</t>
    <phoneticPr fontId="1" type="noConversion"/>
  </si>
  <si>
    <t>구분</t>
    <phoneticPr fontId="1" type="noConversion"/>
  </si>
  <si>
    <t>회원코드</t>
    <phoneticPr fontId="1" type="noConversion"/>
  </si>
  <si>
    <t>성별</t>
    <phoneticPr fontId="1" type="noConversion"/>
  </si>
  <si>
    <t>회원명</t>
    <phoneticPr fontId="1" type="noConversion"/>
  </si>
  <si>
    <t>fit</t>
    <phoneticPr fontId="1" type="noConversion"/>
  </si>
  <si>
    <t>swim</t>
  </si>
  <si>
    <t>golf</t>
    <phoneticPr fontId="1" type="noConversion"/>
  </si>
  <si>
    <t>여</t>
    <phoneticPr fontId="1" type="noConversion"/>
  </si>
  <si>
    <t>윤다희</t>
    <phoneticPr fontId="1" type="noConversion"/>
  </si>
  <si>
    <t>박신혜</t>
    <phoneticPr fontId="1" type="noConversion"/>
  </si>
  <si>
    <t>오윤하</t>
    <phoneticPr fontId="1" type="noConversion"/>
  </si>
  <si>
    <t>홍승아</t>
    <phoneticPr fontId="1" type="noConversion"/>
  </si>
  <si>
    <t>임청아</t>
    <phoneticPr fontId="1" type="noConversion"/>
  </si>
  <si>
    <t>남</t>
    <phoneticPr fontId="1" type="noConversion"/>
  </si>
  <si>
    <t>김상호</t>
    <phoneticPr fontId="1" type="noConversion"/>
  </si>
  <si>
    <t>박태형</t>
    <phoneticPr fontId="1" type="noConversion"/>
  </si>
  <si>
    <t>김현수</t>
    <phoneticPr fontId="1" type="noConversion"/>
  </si>
  <si>
    <t>손진철</t>
    <phoneticPr fontId="1" type="noConversion"/>
  </si>
  <si>
    <t>유관영</t>
    <phoneticPr fontId="1" type="noConversion"/>
  </si>
  <si>
    <t>[표4]</t>
    <phoneticPr fontId="1" type="noConversion"/>
  </si>
  <si>
    <t>핸드볼 선수권대회</t>
    <phoneticPr fontId="1" type="noConversion"/>
  </si>
  <si>
    <t>승</t>
    <phoneticPr fontId="1" type="noConversion"/>
  </si>
  <si>
    <t>패</t>
    <phoneticPr fontId="1" type="noConversion"/>
  </si>
  <si>
    <t>결과</t>
    <phoneticPr fontId="1" type="noConversion"/>
  </si>
  <si>
    <t>대한민국</t>
    <phoneticPr fontId="1" type="noConversion"/>
  </si>
  <si>
    <t>중국</t>
    <phoneticPr fontId="1" type="noConversion"/>
  </si>
  <si>
    <t>일본</t>
    <phoneticPr fontId="1" type="noConversion"/>
  </si>
  <si>
    <t>싱가포르</t>
    <phoneticPr fontId="1" type="noConversion"/>
  </si>
  <si>
    <t>인도</t>
    <phoneticPr fontId="1" type="noConversion"/>
  </si>
  <si>
    <t>베트남</t>
    <phoneticPr fontId="1" type="noConversion"/>
  </si>
  <si>
    <t>홍콩</t>
    <phoneticPr fontId="1" type="noConversion"/>
  </si>
  <si>
    <t>쿠웨이트</t>
    <phoneticPr fontId="1" type="noConversion"/>
  </si>
  <si>
    <t>카타르</t>
    <phoneticPr fontId="1" type="noConversion"/>
  </si>
  <si>
    <t>이란</t>
    <phoneticPr fontId="1" type="noConversion"/>
  </si>
  <si>
    <t>준결승</t>
    <phoneticPr fontId="1" type="noConversion"/>
  </si>
  <si>
    <t>국가</t>
    <phoneticPr fontId="1" type="noConversion"/>
  </si>
  <si>
    <t>[표5]</t>
    <phoneticPr fontId="1" type="noConversion"/>
  </si>
  <si>
    <t>초과</t>
    <phoneticPr fontId="1" type="noConversion"/>
  </si>
  <si>
    <t>이하</t>
    <phoneticPr fontId="1" type="noConversion"/>
  </si>
  <si>
    <t>♥</t>
    <phoneticPr fontId="1" type="noConversion"/>
  </si>
  <si>
    <t>♥♥</t>
    <phoneticPr fontId="1" type="noConversion"/>
  </si>
  <si>
    <t>♥♥♥</t>
    <phoneticPr fontId="1" type="noConversion"/>
  </si>
  <si>
    <t>♥♥♥♥</t>
    <phoneticPr fontId="1" type="noConversion"/>
  </si>
  <si>
    <t>♥♥♥♥♥</t>
    <phoneticPr fontId="1" type="noConversion"/>
  </si>
  <si>
    <t>&lt;기준표&gt;</t>
    <phoneticPr fontId="1" type="noConversion"/>
  </si>
  <si>
    <t>표시</t>
    <phoneticPr fontId="1" type="noConversion"/>
  </si>
  <si>
    <t>사용요금</t>
    <phoneticPr fontId="1" type="noConversion"/>
  </si>
  <si>
    <t>DON-01</t>
    <phoneticPr fontId="1" type="noConversion"/>
  </si>
  <si>
    <t>DON-02</t>
  </si>
  <si>
    <t>DON-03</t>
  </si>
  <si>
    <t>DON-04</t>
  </si>
  <si>
    <t>DON-05</t>
  </si>
  <si>
    <t>DON-06</t>
  </si>
  <si>
    <t>DON-07</t>
  </si>
  <si>
    <t>DON-08</t>
  </si>
  <si>
    <t>DON-09</t>
  </si>
  <si>
    <t>기부 현황</t>
    <phoneticPr fontId="1" type="noConversion"/>
  </si>
  <si>
    <t>예약코드</t>
    <phoneticPr fontId="1" type="noConversion"/>
  </si>
  <si>
    <t>행사장</t>
    <phoneticPr fontId="1" type="noConversion"/>
  </si>
  <si>
    <t>행사일</t>
    <phoneticPr fontId="1" type="noConversion"/>
  </si>
  <si>
    <t>행사시작시간</t>
    <phoneticPr fontId="1" type="noConversion"/>
  </si>
  <si>
    <t>예상인원</t>
    <phoneticPr fontId="1" type="noConversion"/>
  </si>
  <si>
    <t>예약자</t>
    <phoneticPr fontId="1" type="noConversion"/>
  </si>
  <si>
    <t>AC-001</t>
    <phoneticPr fontId="1" type="noConversion"/>
  </si>
  <si>
    <t>그랜드볼륨</t>
    <phoneticPr fontId="1" type="noConversion"/>
  </si>
  <si>
    <t>오후 6시</t>
    <phoneticPr fontId="1" type="noConversion"/>
  </si>
  <si>
    <t>160명</t>
    <phoneticPr fontId="1" type="noConversion"/>
  </si>
  <si>
    <t>이수재</t>
    <phoneticPr fontId="1" type="noConversion"/>
  </si>
  <si>
    <t>PT-001</t>
    <phoneticPr fontId="1" type="noConversion"/>
  </si>
  <si>
    <t>크리스탈</t>
    <phoneticPr fontId="1" type="noConversion"/>
  </si>
  <si>
    <t>오후 1시</t>
    <phoneticPr fontId="1" type="noConversion"/>
  </si>
  <si>
    <t>70명</t>
    <phoneticPr fontId="1" type="noConversion"/>
  </si>
  <si>
    <t>한태영</t>
    <phoneticPr fontId="1" type="noConversion"/>
  </si>
  <si>
    <t>GY-001</t>
    <phoneticPr fontId="1" type="noConversion"/>
  </si>
  <si>
    <t>이벤트홀</t>
    <phoneticPr fontId="1" type="noConversion"/>
  </si>
  <si>
    <t>125명</t>
    <phoneticPr fontId="1" type="noConversion"/>
  </si>
  <si>
    <t>김용민</t>
    <phoneticPr fontId="1" type="noConversion"/>
  </si>
  <si>
    <t>AC-002</t>
    <phoneticPr fontId="1" type="noConversion"/>
  </si>
  <si>
    <t>150명</t>
    <phoneticPr fontId="1" type="noConversion"/>
  </si>
  <si>
    <t>유장석</t>
    <phoneticPr fontId="1" type="noConversion"/>
  </si>
  <si>
    <t>BS-001</t>
    <phoneticPr fontId="1" type="noConversion"/>
  </si>
  <si>
    <t>비즈니스홀</t>
    <phoneticPr fontId="1" type="noConversion"/>
  </si>
  <si>
    <t>35명</t>
    <phoneticPr fontId="1" type="noConversion"/>
  </si>
  <si>
    <t>강은비</t>
    <phoneticPr fontId="1" type="noConversion"/>
  </si>
  <si>
    <t>PT-002</t>
    <phoneticPr fontId="1" type="noConversion"/>
  </si>
  <si>
    <t>60명</t>
    <phoneticPr fontId="1" type="noConversion"/>
  </si>
  <si>
    <t>정승민</t>
    <phoneticPr fontId="1" type="noConversion"/>
  </si>
  <si>
    <t>AC-003</t>
    <phoneticPr fontId="1" type="noConversion"/>
  </si>
  <si>
    <t>180명</t>
    <phoneticPr fontId="1" type="noConversion"/>
  </si>
  <si>
    <t>최산이</t>
    <phoneticPr fontId="1" type="noConversion"/>
  </si>
  <si>
    <t>BS-002</t>
    <phoneticPr fontId="1" type="noConversion"/>
  </si>
  <si>
    <t>30명</t>
    <phoneticPr fontId="1" type="noConversion"/>
  </si>
  <si>
    <t>한국준</t>
    <phoneticPr fontId="1" type="noConversion"/>
  </si>
  <si>
    <t>GY-002</t>
    <phoneticPr fontId="1" type="noConversion"/>
  </si>
  <si>
    <t>120명</t>
    <phoneticPr fontId="1" type="noConversion"/>
  </si>
  <si>
    <t>박윤주</t>
    <phoneticPr fontId="1" type="noConversion"/>
  </si>
  <si>
    <t>◎상공 홈쇼핑 매출 현황◎</t>
    <phoneticPr fontId="1" type="noConversion"/>
  </si>
  <si>
    <t>종가</t>
    <phoneticPr fontId="1" type="noConversion"/>
  </si>
  <si>
    <t>&gt;=100000</t>
    <phoneticPr fontId="1" type="noConversion"/>
  </si>
  <si>
    <t>등락률(%)</t>
    <phoneticPr fontId="1" type="noConversion"/>
  </si>
  <si>
    <t>&lt;1</t>
    <phoneticPr fontId="1" type="noConversion"/>
  </si>
  <si>
    <t>평균판매량 이상이면서 재고량이 10 미만인 수</t>
    <phoneticPr fontId="1" type="noConversion"/>
  </si>
  <si>
    <t>일반 요약</t>
  </si>
  <si>
    <t>스페셜 요약</t>
  </si>
  <si>
    <t>건강 요약</t>
  </si>
  <si>
    <t>총합계</t>
  </si>
  <si>
    <t>일반 최소값</t>
  </si>
  <si>
    <t>스페셜 최소값</t>
  </si>
  <si>
    <t>건강 최소값</t>
  </si>
  <si>
    <t>전체 최소값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</si>
</sst>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0.00_ "/>
    <numFmt numFmtId="177" formatCode="0.0%"/>
    <numFmt numFmtId="178" formatCode="0.0_ "/>
    <numFmt numFmtId="179" formatCode="#,##0_ "/>
    <numFmt numFmtId="181" formatCode="mm&quot;月&quot;\ dd&quot;日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 val="double"/>
      <sz val="17"/>
      <color theme="0"/>
      <name val="HY견고딕"/>
      <family val="1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42" fontId="0" fillId="0" borderId="1" xfId="2" applyFont="1" applyBorder="1">
      <alignment vertical="center"/>
    </xf>
    <xf numFmtId="177" fontId="0" fillId="0" borderId="1" xfId="1" applyNumberFormat="1" applyFont="1" applyBorder="1">
      <alignment vertical="center"/>
    </xf>
    <xf numFmtId="177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vertical="center"/>
    </xf>
    <xf numFmtId="178" fontId="0" fillId="0" borderId="1" xfId="0" applyNumberForma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41" fontId="0" fillId="0" borderId="9" xfId="1" applyFont="1" applyBorder="1">
      <alignment vertical="center"/>
    </xf>
    <xf numFmtId="0" fontId="0" fillId="0" borderId="11" xfId="0" applyBorder="1">
      <alignment vertical="center"/>
    </xf>
    <xf numFmtId="41" fontId="0" fillId="0" borderId="11" xfId="1" applyFont="1" applyBorder="1">
      <alignment vertical="center"/>
    </xf>
    <xf numFmtId="41" fontId="0" fillId="0" borderId="12" xfId="1" applyFon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6" fontId="0" fillId="0" borderId="1" xfId="2" applyNumberFormat="1" applyFont="1" applyBorder="1">
      <alignment vertical="center"/>
    </xf>
    <xf numFmtId="4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8" fillId="3" borderId="0" xfId="3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81" fontId="0" fillId="0" borderId="1" xfId="0" applyNumberFormat="1" applyBorder="1">
      <alignment vertical="center"/>
    </xf>
    <xf numFmtId="181" fontId="0" fillId="0" borderId="11" xfId="0" applyNumberFormat="1" applyBorder="1">
      <alignment vertical="center"/>
    </xf>
  </cellXfs>
  <cellStyles count="4">
    <cellStyle name="강조색4" xfId="3" builtinId="41"/>
    <cellStyle name="쉼표 [0]" xfId="1" builtinId="6"/>
    <cellStyle name="통화 [0]" xfId="2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11"/>
    </mc:Choice>
    <mc:Fallback>
      <c:style val="11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</a:t>
            </a:r>
            <a:r>
              <a:rPr lang="ko-KR"/>
              <a:t>학기 중간고사 성적표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국어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김영식</c:v>
                </c:pt>
                <c:pt idx="1">
                  <c:v>유현진</c:v>
                </c:pt>
                <c:pt idx="2">
                  <c:v>한신영</c:v>
                </c:pt>
                <c:pt idx="3">
                  <c:v>박성민</c:v>
                </c:pt>
                <c:pt idx="4">
                  <c:v>전현중</c:v>
                </c:pt>
                <c:pt idx="5">
                  <c:v>강서희</c:v>
                </c:pt>
              </c:strCache>
            </c:strRef>
          </c:cat>
          <c:val>
            <c:numRef>
              <c:f>차트작업!$B$4:$B$9</c:f>
              <c:numCache>
                <c:formatCode>General</c:formatCode>
                <c:ptCount val="6"/>
                <c:pt idx="0">
                  <c:v>91</c:v>
                </c:pt>
                <c:pt idx="1">
                  <c:v>76</c:v>
                </c:pt>
                <c:pt idx="2">
                  <c:v>86</c:v>
                </c:pt>
                <c:pt idx="3">
                  <c:v>75</c:v>
                </c:pt>
                <c:pt idx="4">
                  <c:v>83</c:v>
                </c:pt>
                <c:pt idx="5">
                  <c:v>86</c:v>
                </c:pt>
              </c:numCache>
            </c:numRef>
          </c:val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영어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김영식</c:v>
                </c:pt>
                <c:pt idx="1">
                  <c:v>유현진</c:v>
                </c:pt>
                <c:pt idx="2">
                  <c:v>한신영</c:v>
                </c:pt>
                <c:pt idx="3">
                  <c:v>박성민</c:v>
                </c:pt>
                <c:pt idx="4">
                  <c:v>전현중</c:v>
                </c:pt>
                <c:pt idx="5">
                  <c:v>강서희</c:v>
                </c:pt>
              </c:strCache>
            </c:strRef>
          </c:cat>
          <c:val>
            <c:numRef>
              <c:f>차트작업!$C$4:$C$9</c:f>
              <c:numCache>
                <c:formatCode>General</c:formatCode>
                <c:ptCount val="6"/>
                <c:pt idx="0">
                  <c:v>94</c:v>
                </c:pt>
                <c:pt idx="1">
                  <c:v>80</c:v>
                </c:pt>
                <c:pt idx="2">
                  <c:v>86</c:v>
                </c:pt>
                <c:pt idx="3">
                  <c:v>84</c:v>
                </c:pt>
                <c:pt idx="4">
                  <c:v>88</c:v>
                </c:pt>
                <c:pt idx="5">
                  <c:v>90</c:v>
                </c:pt>
              </c:numCache>
            </c:numRef>
          </c:val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수학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김영식</c:v>
                </c:pt>
                <c:pt idx="1">
                  <c:v>유현진</c:v>
                </c:pt>
                <c:pt idx="2">
                  <c:v>한신영</c:v>
                </c:pt>
                <c:pt idx="3">
                  <c:v>박성민</c:v>
                </c:pt>
                <c:pt idx="4">
                  <c:v>전현중</c:v>
                </c:pt>
                <c:pt idx="5">
                  <c:v>강서희</c:v>
                </c:pt>
              </c:strCache>
            </c:strRef>
          </c:cat>
          <c:val>
            <c:numRef>
              <c:f>차트작업!$D$4:$D$9</c:f>
              <c:numCache>
                <c:formatCode>General</c:formatCode>
                <c:ptCount val="6"/>
                <c:pt idx="0">
                  <c:v>92</c:v>
                </c:pt>
                <c:pt idx="1">
                  <c:v>83</c:v>
                </c:pt>
                <c:pt idx="2">
                  <c:v>85</c:v>
                </c:pt>
                <c:pt idx="3">
                  <c:v>79</c:v>
                </c:pt>
                <c:pt idx="4">
                  <c:v>93</c:v>
                </c:pt>
                <c:pt idx="5">
                  <c:v>89</c:v>
                </c:pt>
              </c:numCache>
            </c:numRef>
          </c:val>
        </c:ser>
        <c:ser>
          <c:idx val="3"/>
          <c:order val="3"/>
          <c:tx>
            <c:strRef>
              <c:f>차트작업!$E$3</c:f>
              <c:strCache>
                <c:ptCount val="1"/>
                <c:pt idx="0">
                  <c:v>과학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김영식</c:v>
                </c:pt>
                <c:pt idx="1">
                  <c:v>유현진</c:v>
                </c:pt>
                <c:pt idx="2">
                  <c:v>한신영</c:v>
                </c:pt>
                <c:pt idx="3">
                  <c:v>박성민</c:v>
                </c:pt>
                <c:pt idx="4">
                  <c:v>전현중</c:v>
                </c:pt>
                <c:pt idx="5">
                  <c:v>강서희</c:v>
                </c:pt>
              </c:strCache>
            </c:strRef>
          </c:cat>
          <c:val>
            <c:numRef>
              <c:f>차트작업!$E$4:$E$9</c:f>
              <c:numCache>
                <c:formatCode>General</c:formatCode>
                <c:ptCount val="6"/>
                <c:pt idx="0">
                  <c:v>95</c:v>
                </c:pt>
                <c:pt idx="1">
                  <c:v>87</c:v>
                </c:pt>
                <c:pt idx="2">
                  <c:v>87</c:v>
                </c:pt>
                <c:pt idx="3">
                  <c:v>81</c:v>
                </c:pt>
                <c:pt idx="4">
                  <c:v>90</c:v>
                </c:pt>
                <c:pt idx="5">
                  <c:v>84</c:v>
                </c:pt>
              </c:numCache>
            </c:numRef>
          </c:val>
        </c:ser>
        <c:ser>
          <c:idx val="4"/>
          <c:order val="4"/>
          <c:tx>
            <c:strRef>
              <c:f>차트작업!$F$3</c:f>
              <c:strCache>
                <c:ptCount val="1"/>
                <c:pt idx="0">
                  <c:v>사회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김영식</c:v>
                </c:pt>
                <c:pt idx="1">
                  <c:v>유현진</c:v>
                </c:pt>
                <c:pt idx="2">
                  <c:v>한신영</c:v>
                </c:pt>
                <c:pt idx="3">
                  <c:v>박성민</c:v>
                </c:pt>
                <c:pt idx="4">
                  <c:v>전현중</c:v>
                </c:pt>
                <c:pt idx="5">
                  <c:v>강서희</c:v>
                </c:pt>
              </c:strCache>
            </c:strRef>
          </c:cat>
          <c:val>
            <c:numRef>
              <c:f>차트작업!$F$4:$F$9</c:f>
              <c:numCache>
                <c:formatCode>General</c:formatCode>
                <c:ptCount val="6"/>
                <c:pt idx="0">
                  <c:v>96</c:v>
                </c:pt>
                <c:pt idx="1">
                  <c:v>85</c:v>
                </c:pt>
                <c:pt idx="2">
                  <c:v>90</c:v>
                </c:pt>
                <c:pt idx="3">
                  <c:v>78</c:v>
                </c:pt>
                <c:pt idx="4">
                  <c:v>89</c:v>
                </c:pt>
                <c:pt idx="5">
                  <c:v>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5177856"/>
        <c:axId val="133724352"/>
      </c:barChart>
      <c:lineChart>
        <c:grouping val="standard"/>
        <c:varyColors val="0"/>
        <c:ser>
          <c:idx val="5"/>
          <c:order val="5"/>
          <c:tx>
            <c:strRef>
              <c:f>차트작업!$G$3</c:f>
              <c:strCache>
                <c:ptCount val="1"/>
                <c:pt idx="0">
                  <c:v>총점</c:v>
                </c:pt>
              </c:strCache>
            </c:strRef>
          </c:tx>
          <c:dLbls>
            <c:dLbl>
              <c:idx val="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차트작업!$A$4:$A$9</c:f>
              <c:strCache>
                <c:ptCount val="6"/>
                <c:pt idx="0">
                  <c:v>김영식</c:v>
                </c:pt>
                <c:pt idx="1">
                  <c:v>유현진</c:v>
                </c:pt>
                <c:pt idx="2">
                  <c:v>한신영</c:v>
                </c:pt>
                <c:pt idx="3">
                  <c:v>박성민</c:v>
                </c:pt>
                <c:pt idx="4">
                  <c:v>전현중</c:v>
                </c:pt>
                <c:pt idx="5">
                  <c:v>강서희</c:v>
                </c:pt>
              </c:strCache>
            </c:strRef>
          </c:cat>
          <c:val>
            <c:numRef>
              <c:f>차트작업!$G$4:$G$9</c:f>
              <c:numCache>
                <c:formatCode>General</c:formatCode>
                <c:ptCount val="6"/>
                <c:pt idx="0">
                  <c:v>468</c:v>
                </c:pt>
                <c:pt idx="1">
                  <c:v>411</c:v>
                </c:pt>
                <c:pt idx="2">
                  <c:v>434</c:v>
                </c:pt>
                <c:pt idx="3">
                  <c:v>397</c:v>
                </c:pt>
                <c:pt idx="4">
                  <c:v>443</c:v>
                </c:pt>
                <c:pt idx="5">
                  <c:v>440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178368"/>
        <c:axId val="133724928"/>
      </c:lineChart>
      <c:catAx>
        <c:axId val="85177856"/>
        <c:scaling>
          <c:orientation val="minMax"/>
        </c:scaling>
        <c:delete val="0"/>
        <c:axPos val="b"/>
        <c:majorTickMark val="out"/>
        <c:minorTickMark val="none"/>
        <c:tickLblPos val="nextTo"/>
        <c:crossAx val="133724352"/>
        <c:crosses val="autoZero"/>
        <c:auto val="1"/>
        <c:lblAlgn val="ctr"/>
        <c:lblOffset val="100"/>
        <c:noMultiLvlLbl val="0"/>
      </c:catAx>
      <c:valAx>
        <c:axId val="133724352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ko-KR"/>
                  <a:t>점수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5177856"/>
        <c:crosses val="autoZero"/>
        <c:crossBetween val="between"/>
      </c:valAx>
      <c:valAx>
        <c:axId val="133724928"/>
        <c:scaling>
          <c:orientation val="minMax"/>
          <c:max val="500"/>
        </c:scaling>
        <c:delete val="0"/>
        <c:axPos val="r"/>
        <c:numFmt formatCode="General" sourceLinked="1"/>
        <c:majorTickMark val="out"/>
        <c:minorTickMark val="none"/>
        <c:tickLblPos val="nextTo"/>
        <c:crossAx val="85178368"/>
        <c:crosses val="max"/>
        <c:crossBetween val="between"/>
      </c:valAx>
      <c:catAx>
        <c:axId val="85178368"/>
        <c:scaling>
          <c:orientation val="minMax"/>
        </c:scaling>
        <c:delete val="1"/>
        <c:axPos val="b"/>
        <c:majorTickMark val="out"/>
        <c:minorTickMark val="none"/>
        <c:tickLblPos val="nextTo"/>
        <c:crossAx val="133724928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평균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10</xdr:row>
      <xdr:rowOff>0</xdr:rowOff>
    </xdr:from>
    <xdr:to>
      <xdr:col>5</xdr:col>
      <xdr:colOff>0</xdr:colOff>
      <xdr:row>12</xdr:row>
      <xdr:rowOff>0</xdr:rowOff>
    </xdr:to>
    <xdr:sp macro="[0]!채우기" textlink="">
      <xdr:nvSpPr>
        <xdr:cNvPr id="2" name="모서리가 둥근 직사각형 1"/>
        <xdr:cNvSpPr/>
      </xdr:nvSpPr>
      <xdr:spPr>
        <a:xfrm>
          <a:off x="2057400" y="2143125"/>
          <a:ext cx="13716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채우기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8</xdr:col>
      <xdr:colOff>0</xdr:colOff>
      <xdr:row>28</xdr:row>
      <xdr:rowOff>0</xdr:rowOff>
    </xdr:to>
    <xdr:graphicFrame macro="">
      <xdr:nvGraphicFramePr>
        <xdr:cNvPr id="7" name="차트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/>
  </sheetViews>
  <sheetFormatPr defaultRowHeight="16.5" x14ac:dyDescent="0.3"/>
  <cols>
    <col min="2" max="2" width="11" bestFit="1" customWidth="1"/>
    <col min="3" max="3" width="11.125" bestFit="1" customWidth="1"/>
    <col min="4" max="4" width="13" bestFit="1" customWidth="1"/>
  </cols>
  <sheetData>
    <row r="1" spans="1:6" x14ac:dyDescent="0.3">
      <c r="A1" t="s">
        <v>17</v>
      </c>
    </row>
    <row r="3" spans="1:6" x14ac:dyDescent="0.3">
      <c r="A3" t="s">
        <v>223</v>
      </c>
      <c r="B3" t="s">
        <v>224</v>
      </c>
      <c r="C3" t="s">
        <v>225</v>
      </c>
      <c r="D3" t="s">
        <v>226</v>
      </c>
      <c r="E3" t="s">
        <v>227</v>
      </c>
      <c r="F3" t="s">
        <v>228</v>
      </c>
    </row>
    <row r="4" spans="1:6" x14ac:dyDescent="0.3">
      <c r="A4" t="s">
        <v>229</v>
      </c>
      <c r="B4" t="s">
        <v>230</v>
      </c>
      <c r="C4" s="1">
        <v>43344</v>
      </c>
      <c r="D4" t="s">
        <v>231</v>
      </c>
      <c r="E4" t="s">
        <v>232</v>
      </c>
      <c r="F4" t="s">
        <v>233</v>
      </c>
    </row>
    <row r="5" spans="1:6" x14ac:dyDescent="0.3">
      <c r="A5" t="s">
        <v>234</v>
      </c>
      <c r="B5" t="s">
        <v>235</v>
      </c>
      <c r="C5" s="1">
        <v>43345</v>
      </c>
      <c r="D5" t="s">
        <v>236</v>
      </c>
      <c r="E5" t="s">
        <v>237</v>
      </c>
      <c r="F5" t="s">
        <v>238</v>
      </c>
    </row>
    <row r="6" spans="1:6" x14ac:dyDescent="0.3">
      <c r="A6" t="s">
        <v>239</v>
      </c>
      <c r="B6" t="s">
        <v>240</v>
      </c>
      <c r="C6" s="1">
        <v>43345</v>
      </c>
      <c r="D6" t="s">
        <v>236</v>
      </c>
      <c r="E6" t="s">
        <v>241</v>
      </c>
      <c r="F6" t="s">
        <v>242</v>
      </c>
    </row>
    <row r="7" spans="1:6" x14ac:dyDescent="0.3">
      <c r="A7" t="s">
        <v>243</v>
      </c>
      <c r="B7" t="s">
        <v>230</v>
      </c>
      <c r="C7" s="1">
        <v>43358</v>
      </c>
      <c r="D7" t="s">
        <v>231</v>
      </c>
      <c r="E7" t="s">
        <v>244</v>
      </c>
      <c r="F7" t="s">
        <v>245</v>
      </c>
    </row>
    <row r="8" spans="1:6" x14ac:dyDescent="0.3">
      <c r="A8" t="s">
        <v>246</v>
      </c>
      <c r="B8" t="s">
        <v>247</v>
      </c>
      <c r="C8" s="1">
        <v>43358</v>
      </c>
      <c r="D8" t="s">
        <v>231</v>
      </c>
      <c r="E8" t="s">
        <v>248</v>
      </c>
      <c r="F8" t="s">
        <v>249</v>
      </c>
    </row>
    <row r="9" spans="1:6" x14ac:dyDescent="0.3">
      <c r="A9" t="s">
        <v>250</v>
      </c>
      <c r="B9" t="s">
        <v>235</v>
      </c>
      <c r="C9" s="1">
        <v>43359</v>
      </c>
      <c r="D9" t="s">
        <v>236</v>
      </c>
      <c r="E9" t="s">
        <v>251</v>
      </c>
      <c r="F9" t="s">
        <v>252</v>
      </c>
    </row>
    <row r="10" spans="1:6" x14ac:dyDescent="0.3">
      <c r="A10" t="s">
        <v>253</v>
      </c>
      <c r="B10" t="s">
        <v>230</v>
      </c>
      <c r="C10" s="1">
        <v>43372</v>
      </c>
      <c r="D10" t="s">
        <v>231</v>
      </c>
      <c r="E10" t="s">
        <v>254</v>
      </c>
      <c r="F10" t="s">
        <v>255</v>
      </c>
    </row>
    <row r="11" spans="1:6" x14ac:dyDescent="0.3">
      <c r="A11" t="s">
        <v>256</v>
      </c>
      <c r="B11" t="s">
        <v>247</v>
      </c>
      <c r="C11" s="1">
        <v>43372</v>
      </c>
      <c r="D11" t="s">
        <v>231</v>
      </c>
      <c r="E11" t="s">
        <v>257</v>
      </c>
      <c r="F11" t="s">
        <v>258</v>
      </c>
    </row>
    <row r="12" spans="1:6" x14ac:dyDescent="0.3">
      <c r="A12" t="s">
        <v>259</v>
      </c>
      <c r="B12" t="s">
        <v>240</v>
      </c>
      <c r="C12" s="1">
        <v>43373</v>
      </c>
      <c r="D12" t="s">
        <v>236</v>
      </c>
      <c r="E12" t="s">
        <v>260</v>
      </c>
      <c r="F12" t="s">
        <v>261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sqref="A1:F1"/>
    </sheetView>
  </sheetViews>
  <sheetFormatPr defaultRowHeight="16.5" x14ac:dyDescent="0.3"/>
  <cols>
    <col min="1" max="1" width="11.75" bestFit="1" customWidth="1"/>
    <col min="3" max="3" width="15.125" bestFit="1" customWidth="1"/>
    <col min="4" max="4" width="11.125" bestFit="1" customWidth="1"/>
  </cols>
  <sheetData>
    <row r="1" spans="1:6" ht="30" customHeight="1" x14ac:dyDescent="0.3">
      <c r="A1" s="35" t="s">
        <v>262</v>
      </c>
      <c r="B1" s="35"/>
      <c r="C1" s="35"/>
      <c r="D1" s="35"/>
      <c r="E1" s="35"/>
      <c r="F1" s="35"/>
    </row>
    <row r="2" spans="1:6" ht="17.25" thickBot="1" x14ac:dyDescent="0.35"/>
    <row r="3" spans="1:6" x14ac:dyDescent="0.3">
      <c r="A3" s="24" t="s">
        <v>0</v>
      </c>
      <c r="B3" s="25" t="s">
        <v>5</v>
      </c>
      <c r="C3" s="25" t="s">
        <v>1</v>
      </c>
      <c r="D3" s="25" t="s">
        <v>2</v>
      </c>
      <c r="E3" s="25" t="s">
        <v>3</v>
      </c>
      <c r="F3" s="26" t="s">
        <v>4</v>
      </c>
    </row>
    <row r="4" spans="1:6" x14ac:dyDescent="0.3">
      <c r="A4" s="36" t="s">
        <v>6</v>
      </c>
      <c r="B4" s="7" t="s">
        <v>18</v>
      </c>
      <c r="C4" s="7" t="s">
        <v>10</v>
      </c>
      <c r="D4" s="46">
        <v>43356</v>
      </c>
      <c r="E4" s="8">
        <v>35000</v>
      </c>
      <c r="F4" s="20">
        <v>1254</v>
      </c>
    </row>
    <row r="5" spans="1:6" x14ac:dyDescent="0.3">
      <c r="A5" s="36"/>
      <c r="B5" s="7" t="s">
        <v>19</v>
      </c>
      <c r="C5" s="7" t="s">
        <v>11</v>
      </c>
      <c r="D5" s="46">
        <v>43356</v>
      </c>
      <c r="E5" s="8">
        <v>49000</v>
      </c>
      <c r="F5" s="20">
        <v>1385</v>
      </c>
    </row>
    <row r="6" spans="1:6" x14ac:dyDescent="0.3">
      <c r="A6" s="36" t="s">
        <v>7</v>
      </c>
      <c r="B6" s="7" t="s">
        <v>20</v>
      </c>
      <c r="C6" s="7" t="s">
        <v>31</v>
      </c>
      <c r="D6" s="46">
        <v>43357</v>
      </c>
      <c r="E6" s="8">
        <v>55000</v>
      </c>
      <c r="F6" s="20">
        <v>2462</v>
      </c>
    </row>
    <row r="7" spans="1:6" x14ac:dyDescent="0.3">
      <c r="A7" s="36"/>
      <c r="B7" s="7" t="s">
        <v>21</v>
      </c>
      <c r="C7" s="7" t="s">
        <v>12</v>
      </c>
      <c r="D7" s="46">
        <v>43358</v>
      </c>
      <c r="E7" s="8">
        <v>89000</v>
      </c>
      <c r="F7" s="20">
        <v>1668</v>
      </c>
    </row>
    <row r="8" spans="1:6" x14ac:dyDescent="0.3">
      <c r="A8" s="36" t="s">
        <v>8</v>
      </c>
      <c r="B8" s="7" t="s">
        <v>22</v>
      </c>
      <c r="C8" s="7" t="s">
        <v>13</v>
      </c>
      <c r="D8" s="46">
        <v>43358</v>
      </c>
      <c r="E8" s="8">
        <v>48000</v>
      </c>
      <c r="F8" s="20">
        <v>2136</v>
      </c>
    </row>
    <row r="9" spans="1:6" x14ac:dyDescent="0.3">
      <c r="A9" s="36"/>
      <c r="B9" s="7" t="s">
        <v>23</v>
      </c>
      <c r="C9" s="7" t="s">
        <v>14</v>
      </c>
      <c r="D9" s="46">
        <v>43360</v>
      </c>
      <c r="E9" s="8">
        <v>97000</v>
      </c>
      <c r="F9" s="20">
        <v>2299</v>
      </c>
    </row>
    <row r="10" spans="1:6" x14ac:dyDescent="0.3">
      <c r="A10" s="36" t="s">
        <v>9</v>
      </c>
      <c r="B10" s="7" t="s">
        <v>24</v>
      </c>
      <c r="C10" s="7" t="s">
        <v>30</v>
      </c>
      <c r="D10" s="46">
        <v>43360</v>
      </c>
      <c r="E10" s="8">
        <v>59000</v>
      </c>
      <c r="F10" s="20">
        <v>1674</v>
      </c>
    </row>
    <row r="11" spans="1:6" x14ac:dyDescent="0.3">
      <c r="A11" s="36"/>
      <c r="B11" s="7" t="s">
        <v>25</v>
      </c>
      <c r="C11" s="7" t="s">
        <v>28</v>
      </c>
      <c r="D11" s="46">
        <v>43360</v>
      </c>
      <c r="E11" s="8">
        <v>44000</v>
      </c>
      <c r="F11" s="20">
        <v>1184</v>
      </c>
    </row>
    <row r="12" spans="1:6" x14ac:dyDescent="0.3">
      <c r="A12" s="36" t="s">
        <v>15</v>
      </c>
      <c r="B12" s="7" t="s">
        <v>26</v>
      </c>
      <c r="C12" s="7" t="s">
        <v>29</v>
      </c>
      <c r="D12" s="46">
        <v>43361</v>
      </c>
      <c r="E12" s="8">
        <v>39000</v>
      </c>
      <c r="F12" s="20">
        <v>2685</v>
      </c>
    </row>
    <row r="13" spans="1:6" ht="17.25" thickBot="1" x14ac:dyDescent="0.35">
      <c r="A13" s="37"/>
      <c r="B13" s="21" t="s">
        <v>27</v>
      </c>
      <c r="C13" s="21" t="s">
        <v>16</v>
      </c>
      <c r="D13" s="47">
        <v>43361</v>
      </c>
      <c r="E13" s="22">
        <v>63000</v>
      </c>
      <c r="F13" s="23">
        <v>2071</v>
      </c>
    </row>
  </sheetData>
  <mergeCells count="6">
    <mergeCell ref="A1:F1"/>
    <mergeCell ref="A12:A13"/>
    <mergeCell ref="A10:A11"/>
    <mergeCell ref="A8:A9"/>
    <mergeCell ref="A6:A7"/>
    <mergeCell ref="A4:A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sqref="A1:F1"/>
    </sheetView>
  </sheetViews>
  <sheetFormatPr defaultRowHeight="16.5" x14ac:dyDescent="0.3"/>
  <cols>
    <col min="1" max="1" width="11" bestFit="1" customWidth="1"/>
    <col min="2" max="2" width="9.375" bestFit="1" customWidth="1"/>
    <col min="3" max="3" width="9.875" bestFit="1" customWidth="1"/>
    <col min="4" max="4" width="10" bestFit="1" customWidth="1"/>
    <col min="5" max="5" width="14.375" bestFit="1" customWidth="1"/>
    <col min="6" max="6" width="13" bestFit="1" customWidth="1"/>
  </cols>
  <sheetData>
    <row r="1" spans="1:6" ht="20.25" x14ac:dyDescent="0.3">
      <c r="A1" s="38" t="s">
        <v>32</v>
      </c>
      <c r="B1" s="38"/>
      <c r="C1" s="38"/>
      <c r="D1" s="38"/>
      <c r="E1" s="38"/>
      <c r="F1" s="38"/>
    </row>
    <row r="3" spans="1:6" x14ac:dyDescent="0.3">
      <c r="A3" s="2" t="s">
        <v>33</v>
      </c>
      <c r="B3" s="2" t="s">
        <v>47</v>
      </c>
      <c r="C3" s="2" t="s">
        <v>34</v>
      </c>
      <c r="D3" s="2" t="s">
        <v>61</v>
      </c>
      <c r="E3" s="2" t="s">
        <v>62</v>
      </c>
      <c r="F3" s="2" t="s">
        <v>48</v>
      </c>
    </row>
    <row r="4" spans="1:6" x14ac:dyDescent="0.3">
      <c r="A4" s="2" t="s">
        <v>35</v>
      </c>
      <c r="B4" s="3">
        <v>43150</v>
      </c>
      <c r="C4" s="4" t="s">
        <v>50</v>
      </c>
      <c r="D4" s="6">
        <v>2.8968713789107765</v>
      </c>
      <c r="E4" s="3">
        <v>190984</v>
      </c>
      <c r="F4" s="3">
        <v>70360294</v>
      </c>
    </row>
    <row r="5" spans="1:6" x14ac:dyDescent="0.3">
      <c r="A5" s="2" t="s">
        <v>36</v>
      </c>
      <c r="B5" s="3">
        <v>70500</v>
      </c>
      <c r="C5" s="4" t="s">
        <v>51</v>
      </c>
      <c r="D5" s="6">
        <v>1.4042553191489362</v>
      </c>
      <c r="E5" s="3">
        <v>188630</v>
      </c>
      <c r="F5" s="3">
        <v>112582975</v>
      </c>
    </row>
    <row r="6" spans="1:6" x14ac:dyDescent="0.3">
      <c r="A6" s="2" t="s">
        <v>37</v>
      </c>
      <c r="B6" s="3">
        <v>34450</v>
      </c>
      <c r="C6" s="4" t="s">
        <v>52</v>
      </c>
      <c r="D6" s="6">
        <v>-3.2510885341074021</v>
      </c>
      <c r="E6" s="3">
        <v>177652</v>
      </c>
      <c r="F6" s="3">
        <v>172557131</v>
      </c>
    </row>
    <row r="7" spans="1:6" x14ac:dyDescent="0.3">
      <c r="A7" s="2" t="s">
        <v>38</v>
      </c>
      <c r="B7" s="3">
        <v>214200</v>
      </c>
      <c r="C7" s="5" t="s">
        <v>53</v>
      </c>
      <c r="D7" s="6">
        <v>6.4659197012138199</v>
      </c>
      <c r="E7" s="3">
        <v>311300</v>
      </c>
      <c r="F7" s="3">
        <v>703628100</v>
      </c>
    </row>
    <row r="8" spans="1:6" x14ac:dyDescent="0.3">
      <c r="A8" s="2" t="s">
        <v>39</v>
      </c>
      <c r="B8" s="3">
        <v>108500</v>
      </c>
      <c r="C8" s="5" t="s">
        <v>49</v>
      </c>
      <c r="D8" s="6">
        <v>-9.0322580645161281</v>
      </c>
      <c r="E8" s="3">
        <v>302977</v>
      </c>
      <c r="F8" s="3">
        <v>125456133</v>
      </c>
    </row>
    <row r="9" spans="1:6" x14ac:dyDescent="0.3">
      <c r="A9" s="2" t="s">
        <v>40</v>
      </c>
      <c r="B9" s="3">
        <v>126000</v>
      </c>
      <c r="C9" s="5" t="s">
        <v>59</v>
      </c>
      <c r="D9" s="6">
        <v>-19.682539682539684</v>
      </c>
      <c r="E9" s="3">
        <v>257309</v>
      </c>
      <c r="F9" s="3">
        <v>213668187</v>
      </c>
    </row>
    <row r="10" spans="1:6" x14ac:dyDescent="0.3">
      <c r="A10" s="2" t="s">
        <v>41</v>
      </c>
      <c r="B10" s="3">
        <v>103000</v>
      </c>
      <c r="C10" s="5" t="s">
        <v>54</v>
      </c>
      <c r="D10" s="6">
        <v>-7.6213592233009706</v>
      </c>
      <c r="E10" s="3">
        <v>229318</v>
      </c>
      <c r="F10" s="3">
        <v>415111537</v>
      </c>
    </row>
    <row r="11" spans="1:6" x14ac:dyDescent="0.3">
      <c r="A11" s="2" t="s">
        <v>42</v>
      </c>
      <c r="B11" s="3">
        <v>41750</v>
      </c>
      <c r="C11" s="4" t="s">
        <v>60</v>
      </c>
      <c r="D11" s="6">
        <v>19.760479041916167</v>
      </c>
      <c r="E11" s="3">
        <v>159576</v>
      </c>
      <c r="F11" s="3">
        <v>48374832</v>
      </c>
    </row>
    <row r="12" spans="1:6" x14ac:dyDescent="0.3">
      <c r="A12" s="2" t="s">
        <v>43</v>
      </c>
      <c r="B12" s="3">
        <v>29800</v>
      </c>
      <c r="C12" s="4" t="s">
        <v>55</v>
      </c>
      <c r="D12" s="6">
        <v>6.1073825503355703</v>
      </c>
      <c r="E12" s="3">
        <v>144844</v>
      </c>
      <c r="F12" s="3">
        <v>67789652</v>
      </c>
    </row>
    <row r="13" spans="1:6" x14ac:dyDescent="0.3">
      <c r="A13" s="2" t="s">
        <v>44</v>
      </c>
      <c r="B13" s="3">
        <v>122100</v>
      </c>
      <c r="C13" s="5" t="s">
        <v>56</v>
      </c>
      <c r="D13" s="6">
        <v>11.08927108927109</v>
      </c>
      <c r="E13" s="3">
        <v>229422</v>
      </c>
      <c r="F13" s="3">
        <v>248651378</v>
      </c>
    </row>
    <row r="14" spans="1:6" x14ac:dyDescent="0.3">
      <c r="A14" s="2" t="s">
        <v>45</v>
      </c>
      <c r="B14" s="3">
        <v>87200</v>
      </c>
      <c r="C14" s="4" t="s">
        <v>57</v>
      </c>
      <c r="D14" s="6">
        <v>4.0366972477064227</v>
      </c>
      <c r="E14" s="3">
        <v>197009</v>
      </c>
      <c r="F14" s="3">
        <v>15618197</v>
      </c>
    </row>
    <row r="15" spans="1:6" x14ac:dyDescent="0.3">
      <c r="A15" s="2" t="s">
        <v>46</v>
      </c>
      <c r="B15" s="3">
        <v>192000</v>
      </c>
      <c r="C15" s="5" t="s">
        <v>58</v>
      </c>
      <c r="D15" s="6">
        <v>-17.708333333333336</v>
      </c>
      <c r="E15" s="3">
        <v>512514</v>
      </c>
      <c r="F15" s="3">
        <v>728002365</v>
      </c>
    </row>
    <row r="18" spans="1:6" x14ac:dyDescent="0.3">
      <c r="A18" s="27" t="s">
        <v>263</v>
      </c>
      <c r="B18" t="s">
        <v>265</v>
      </c>
    </row>
    <row r="19" spans="1:6" x14ac:dyDescent="0.3">
      <c r="A19" s="27" t="s">
        <v>264</v>
      </c>
      <c r="B19" t="s">
        <v>266</v>
      </c>
    </row>
    <row r="22" spans="1:6" x14ac:dyDescent="0.3">
      <c r="A22" s="2" t="s">
        <v>33</v>
      </c>
      <c r="B22" s="2" t="s">
        <v>47</v>
      </c>
      <c r="C22" s="2" t="s">
        <v>34</v>
      </c>
      <c r="D22" s="2" t="s">
        <v>61</v>
      </c>
      <c r="E22" s="2" t="s">
        <v>62</v>
      </c>
      <c r="F22" s="2" t="s">
        <v>48</v>
      </c>
    </row>
    <row r="23" spans="1:6" x14ac:dyDescent="0.3">
      <c r="A23" s="2" t="s">
        <v>39</v>
      </c>
      <c r="B23" s="3">
        <v>108500</v>
      </c>
      <c r="C23" s="5" t="s">
        <v>49</v>
      </c>
      <c r="D23" s="6">
        <v>-9.0322580645161281</v>
      </c>
      <c r="E23" s="3">
        <v>302977</v>
      </c>
      <c r="F23" s="3">
        <v>125456133</v>
      </c>
    </row>
    <row r="24" spans="1:6" x14ac:dyDescent="0.3">
      <c r="A24" s="2" t="s">
        <v>40</v>
      </c>
      <c r="B24" s="3">
        <v>126000</v>
      </c>
      <c r="C24" s="5" t="s">
        <v>59</v>
      </c>
      <c r="D24" s="6">
        <v>-19.682539682539684</v>
      </c>
      <c r="E24" s="3">
        <v>257309</v>
      </c>
      <c r="F24" s="3">
        <v>213668187</v>
      </c>
    </row>
    <row r="25" spans="1:6" x14ac:dyDescent="0.3">
      <c r="A25" s="2" t="s">
        <v>41</v>
      </c>
      <c r="B25" s="3">
        <v>103000</v>
      </c>
      <c r="C25" s="5" t="s">
        <v>54</v>
      </c>
      <c r="D25" s="6">
        <v>-7.6213592233009706</v>
      </c>
      <c r="E25" s="3">
        <v>229318</v>
      </c>
      <c r="F25" s="3">
        <v>415111537</v>
      </c>
    </row>
    <row r="26" spans="1:6" x14ac:dyDescent="0.3">
      <c r="A26" s="2" t="s">
        <v>46</v>
      </c>
      <c r="B26" s="3">
        <v>192000</v>
      </c>
      <c r="C26" s="5" t="s">
        <v>58</v>
      </c>
      <c r="D26" s="6">
        <v>-17.708333333333336</v>
      </c>
      <c r="E26" s="3">
        <v>512514</v>
      </c>
      <c r="F26" s="3">
        <v>728002365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/>
  </sheetViews>
  <sheetFormatPr defaultRowHeight="16.5" x14ac:dyDescent="0.3"/>
  <cols>
    <col min="1" max="1" width="11.125" bestFit="1" customWidth="1"/>
    <col min="3" max="3" width="11" bestFit="1" customWidth="1"/>
    <col min="4" max="4" width="9" customWidth="1"/>
    <col min="7" max="8" width="11" bestFit="1" customWidth="1"/>
    <col min="11" max="11" width="10.875" bestFit="1" customWidth="1"/>
  </cols>
  <sheetData>
    <row r="1" spans="1:11" x14ac:dyDescent="0.3">
      <c r="A1" s="14" t="s">
        <v>124</v>
      </c>
      <c r="B1" s="15" t="s">
        <v>135</v>
      </c>
      <c r="G1" s="14" t="s">
        <v>125</v>
      </c>
      <c r="H1" s="15" t="s">
        <v>145</v>
      </c>
    </row>
    <row r="2" spans="1:11" x14ac:dyDescent="0.3">
      <c r="A2" s="2" t="s">
        <v>136</v>
      </c>
      <c r="B2" s="2" t="s">
        <v>137</v>
      </c>
      <c r="C2" s="2" t="s">
        <v>128</v>
      </c>
      <c r="D2" s="2" t="s">
        <v>126</v>
      </c>
      <c r="E2" s="2" t="s">
        <v>127</v>
      </c>
      <c r="G2" s="16" t="s">
        <v>142</v>
      </c>
      <c r="H2" s="16" t="s">
        <v>134</v>
      </c>
      <c r="I2" s="16" t="s">
        <v>143</v>
      </c>
      <c r="J2" s="16" t="s">
        <v>162</v>
      </c>
      <c r="K2" s="16" t="s">
        <v>144</v>
      </c>
    </row>
    <row r="3" spans="1:11" x14ac:dyDescent="0.3">
      <c r="A3" s="2" t="s">
        <v>129</v>
      </c>
      <c r="B3" s="3">
        <v>15000</v>
      </c>
      <c r="C3" s="2">
        <v>200</v>
      </c>
      <c r="D3" s="2">
        <v>176</v>
      </c>
      <c r="E3" s="2">
        <f>C3-D3</f>
        <v>24</v>
      </c>
      <c r="G3" s="2" t="s">
        <v>150</v>
      </c>
      <c r="H3" s="2" t="s">
        <v>146</v>
      </c>
      <c r="I3" s="2" t="s">
        <v>159</v>
      </c>
      <c r="J3" s="2">
        <v>5</v>
      </c>
      <c r="K3" s="8">
        <v>2855000</v>
      </c>
    </row>
    <row r="4" spans="1:11" x14ac:dyDescent="0.3">
      <c r="A4" s="2" t="s">
        <v>130</v>
      </c>
      <c r="B4" s="3">
        <v>18000</v>
      </c>
      <c r="C4" s="2">
        <v>200</v>
      </c>
      <c r="D4" s="2">
        <v>194</v>
      </c>
      <c r="E4" s="2">
        <f t="shared" ref="E4:E11" si="0">C4-D4</f>
        <v>6</v>
      </c>
      <c r="G4" s="2" t="s">
        <v>151</v>
      </c>
      <c r="H4" s="2" t="s">
        <v>146</v>
      </c>
      <c r="I4" s="2" t="s">
        <v>160</v>
      </c>
      <c r="J4" s="2">
        <v>3</v>
      </c>
      <c r="K4" s="8">
        <v>2153000</v>
      </c>
    </row>
    <row r="5" spans="1:11" x14ac:dyDescent="0.3">
      <c r="A5" s="2" t="s">
        <v>131</v>
      </c>
      <c r="B5" s="3">
        <v>21000</v>
      </c>
      <c r="C5" s="2">
        <v>200</v>
      </c>
      <c r="D5" s="2">
        <v>185</v>
      </c>
      <c r="E5" s="2">
        <f t="shared" si="0"/>
        <v>15</v>
      </c>
      <c r="G5" s="2" t="s">
        <v>156</v>
      </c>
      <c r="H5" s="2" t="s">
        <v>146</v>
      </c>
      <c r="I5" s="2" t="s">
        <v>161</v>
      </c>
      <c r="J5" s="2">
        <v>2</v>
      </c>
      <c r="K5" s="8">
        <v>1657000</v>
      </c>
    </row>
    <row r="6" spans="1:11" x14ac:dyDescent="0.3">
      <c r="A6" s="2" t="s">
        <v>132</v>
      </c>
      <c r="B6" s="3">
        <v>12000</v>
      </c>
      <c r="C6" s="2">
        <v>200</v>
      </c>
      <c r="D6" s="2">
        <v>186</v>
      </c>
      <c r="E6" s="2">
        <f t="shared" si="0"/>
        <v>14</v>
      </c>
      <c r="G6" s="2" t="s">
        <v>153</v>
      </c>
      <c r="H6" s="2" t="s">
        <v>147</v>
      </c>
      <c r="I6" s="2" t="s">
        <v>159</v>
      </c>
      <c r="J6" s="2">
        <v>4</v>
      </c>
      <c r="K6" s="8">
        <v>2653000</v>
      </c>
    </row>
    <row r="7" spans="1:11" x14ac:dyDescent="0.3">
      <c r="A7" s="2" t="s">
        <v>138</v>
      </c>
      <c r="B7" s="3">
        <v>14000</v>
      </c>
      <c r="C7" s="2">
        <v>200</v>
      </c>
      <c r="D7" s="2">
        <v>157</v>
      </c>
      <c r="E7" s="2">
        <f t="shared" si="0"/>
        <v>43</v>
      </c>
      <c r="G7" s="2" t="s">
        <v>157</v>
      </c>
      <c r="H7" s="2" t="s">
        <v>147</v>
      </c>
      <c r="I7" s="2" t="s">
        <v>160</v>
      </c>
      <c r="J7" s="2">
        <v>3</v>
      </c>
      <c r="K7" s="8">
        <v>2156000</v>
      </c>
    </row>
    <row r="8" spans="1:11" x14ac:dyDescent="0.3">
      <c r="A8" s="2" t="s">
        <v>139</v>
      </c>
      <c r="B8" s="3">
        <v>16000</v>
      </c>
      <c r="C8" s="2">
        <v>200</v>
      </c>
      <c r="D8" s="2">
        <v>139</v>
      </c>
      <c r="E8" s="2">
        <f t="shared" si="0"/>
        <v>61</v>
      </c>
      <c r="G8" s="2" t="s">
        <v>158</v>
      </c>
      <c r="H8" s="2" t="s">
        <v>147</v>
      </c>
      <c r="I8" s="2" t="s">
        <v>161</v>
      </c>
      <c r="J8" s="2">
        <v>3</v>
      </c>
      <c r="K8" s="8">
        <v>1814000</v>
      </c>
    </row>
    <row r="9" spans="1:11" x14ac:dyDescent="0.3">
      <c r="A9" s="2" t="s">
        <v>133</v>
      </c>
      <c r="B9" s="3">
        <v>10000</v>
      </c>
      <c r="C9" s="2">
        <v>200</v>
      </c>
      <c r="D9" s="2">
        <v>181</v>
      </c>
      <c r="E9" s="2">
        <f t="shared" si="0"/>
        <v>19</v>
      </c>
      <c r="G9" s="2" t="s">
        <v>154</v>
      </c>
      <c r="H9" s="2" t="s">
        <v>148</v>
      </c>
      <c r="I9" s="2" t="s">
        <v>159</v>
      </c>
      <c r="J9" s="2">
        <v>2</v>
      </c>
      <c r="K9" s="8">
        <v>2435000</v>
      </c>
    </row>
    <row r="10" spans="1:11" x14ac:dyDescent="0.3">
      <c r="A10" s="2" t="s">
        <v>140</v>
      </c>
      <c r="B10" s="3">
        <v>13000</v>
      </c>
      <c r="C10" s="2">
        <v>200</v>
      </c>
      <c r="D10" s="2">
        <v>188</v>
      </c>
      <c r="E10" s="2">
        <f t="shared" si="0"/>
        <v>12</v>
      </c>
      <c r="G10" s="2" t="s">
        <v>155</v>
      </c>
      <c r="H10" s="2" t="s">
        <v>148</v>
      </c>
      <c r="I10" s="2" t="s">
        <v>160</v>
      </c>
      <c r="J10" s="2">
        <v>1</v>
      </c>
      <c r="K10" s="8">
        <v>1922000</v>
      </c>
    </row>
    <row r="11" spans="1:11" x14ac:dyDescent="0.3">
      <c r="A11" s="2" t="s">
        <v>141</v>
      </c>
      <c r="B11" s="3">
        <v>15000</v>
      </c>
      <c r="C11" s="2">
        <v>200</v>
      </c>
      <c r="D11" s="2">
        <v>167</v>
      </c>
      <c r="E11" s="2">
        <f t="shared" si="0"/>
        <v>33</v>
      </c>
      <c r="G11" s="2" t="s">
        <v>152</v>
      </c>
      <c r="H11" s="2" t="s">
        <v>148</v>
      </c>
      <c r="I11" s="2" t="s">
        <v>161</v>
      </c>
      <c r="J11" s="2">
        <v>2</v>
      </c>
      <c r="K11" s="8">
        <v>1655000</v>
      </c>
    </row>
    <row r="12" spans="1:11" x14ac:dyDescent="0.3">
      <c r="A12" s="39" t="s">
        <v>267</v>
      </c>
      <c r="B12" s="40"/>
      <c r="C12" s="40"/>
      <c r="D12" s="40"/>
      <c r="E12" s="41"/>
      <c r="G12" s="39" t="s">
        <v>149</v>
      </c>
      <c r="H12" s="40"/>
      <c r="I12" s="40"/>
      <c r="J12" s="41"/>
      <c r="K12" s="8">
        <f>ROUND(DAVERAGE(G2:K11,5,H2:H3),-3)</f>
        <v>2222000</v>
      </c>
    </row>
    <row r="13" spans="1:11" x14ac:dyDescent="0.3">
      <c r="A13" s="42">
        <f>COUNTIFS(D3:D11,"&gt;="&amp;AVERAGE(D3:D11),E3:E11,"&lt;15")</f>
        <v>3</v>
      </c>
      <c r="B13" s="43"/>
      <c r="C13" s="43"/>
      <c r="D13" s="43"/>
      <c r="E13" s="44"/>
    </row>
    <row r="15" spans="1:11" x14ac:dyDescent="0.3">
      <c r="A15" s="14" t="s">
        <v>163</v>
      </c>
      <c r="B15" s="15" t="s">
        <v>164</v>
      </c>
      <c r="G15" s="14" t="s">
        <v>185</v>
      </c>
      <c r="H15" s="15" t="s">
        <v>186</v>
      </c>
    </row>
    <row r="16" spans="1:11" x14ac:dyDescent="0.3">
      <c r="A16" s="2" t="s">
        <v>165</v>
      </c>
      <c r="B16" s="2" t="s">
        <v>166</v>
      </c>
      <c r="C16" s="2" t="s">
        <v>169</v>
      </c>
      <c r="D16" s="2" t="s">
        <v>168</v>
      </c>
      <c r="E16" s="17" t="s">
        <v>167</v>
      </c>
      <c r="G16" s="16" t="s">
        <v>201</v>
      </c>
      <c r="H16" s="16" t="s">
        <v>187</v>
      </c>
      <c r="I16" s="16" t="s">
        <v>188</v>
      </c>
      <c r="J16" s="17" t="s">
        <v>200</v>
      </c>
    </row>
    <row r="17" spans="1:10" x14ac:dyDescent="0.3">
      <c r="A17" s="18">
        <v>43160</v>
      </c>
      <c r="B17" s="2" t="s">
        <v>170</v>
      </c>
      <c r="C17" s="2" t="s">
        <v>176</v>
      </c>
      <c r="D17" s="2" t="s">
        <v>173</v>
      </c>
      <c r="E17" s="2" t="str">
        <f>PROPER(B17)&amp;"-"&amp;DAY(A17)</f>
        <v>Fit-1</v>
      </c>
      <c r="G17" s="2" t="s">
        <v>190</v>
      </c>
      <c r="H17" s="2">
        <v>8</v>
      </c>
      <c r="I17" s="2">
        <v>1</v>
      </c>
      <c r="J17" s="2" t="str">
        <f>IF(H17&gt;=LARGE($H$17:$H$26,4),"진출","")</f>
        <v>진출</v>
      </c>
    </row>
    <row r="18" spans="1:10" x14ac:dyDescent="0.3">
      <c r="A18" s="18">
        <v>43166</v>
      </c>
      <c r="B18" s="2" t="s">
        <v>171</v>
      </c>
      <c r="C18" s="2" t="s">
        <v>181</v>
      </c>
      <c r="D18" s="2" t="s">
        <v>179</v>
      </c>
      <c r="E18" s="2" t="str">
        <f t="shared" ref="E18:E26" si="1">PROPER(B18)&amp;"-"&amp;DAY(A18)</f>
        <v>Swim-7</v>
      </c>
      <c r="G18" s="2" t="s">
        <v>191</v>
      </c>
      <c r="H18" s="2">
        <v>4</v>
      </c>
      <c r="I18" s="2">
        <v>5</v>
      </c>
      <c r="J18" s="2" t="str">
        <f t="shared" ref="J18:J26" si="2">IF(H18&gt;=LARGE($H$17:$H$26,4),"진출","")</f>
        <v/>
      </c>
    </row>
    <row r="19" spans="1:10" x14ac:dyDescent="0.3">
      <c r="A19" s="18">
        <v>43166</v>
      </c>
      <c r="B19" s="2" t="s">
        <v>172</v>
      </c>
      <c r="C19" s="2" t="s">
        <v>177</v>
      </c>
      <c r="D19" s="2" t="s">
        <v>173</v>
      </c>
      <c r="E19" s="2" t="str">
        <f t="shared" si="1"/>
        <v>Golf-7</v>
      </c>
      <c r="G19" s="2" t="s">
        <v>192</v>
      </c>
      <c r="H19" s="2">
        <v>6</v>
      </c>
      <c r="I19" s="2">
        <v>3</v>
      </c>
      <c r="J19" s="2" t="str">
        <f t="shared" si="2"/>
        <v>진출</v>
      </c>
    </row>
    <row r="20" spans="1:10" x14ac:dyDescent="0.3">
      <c r="A20" s="18">
        <v>43170</v>
      </c>
      <c r="B20" s="2" t="s">
        <v>170</v>
      </c>
      <c r="C20" s="2" t="s">
        <v>182</v>
      </c>
      <c r="D20" s="2" t="s">
        <v>179</v>
      </c>
      <c r="E20" s="2" t="str">
        <f t="shared" si="1"/>
        <v>Fit-11</v>
      </c>
      <c r="G20" s="2" t="s">
        <v>193</v>
      </c>
      <c r="H20" s="2">
        <v>2</v>
      </c>
      <c r="I20" s="2">
        <v>7</v>
      </c>
      <c r="J20" s="2" t="str">
        <f t="shared" si="2"/>
        <v/>
      </c>
    </row>
    <row r="21" spans="1:10" x14ac:dyDescent="0.3">
      <c r="A21" s="18">
        <v>43174</v>
      </c>
      <c r="B21" s="2" t="s">
        <v>172</v>
      </c>
      <c r="C21" s="2" t="s">
        <v>183</v>
      </c>
      <c r="D21" s="2" t="s">
        <v>179</v>
      </c>
      <c r="E21" s="2" t="str">
        <f t="shared" si="1"/>
        <v>Golf-15</v>
      </c>
      <c r="G21" s="2" t="s">
        <v>194</v>
      </c>
      <c r="H21" s="2">
        <v>3</v>
      </c>
      <c r="I21" s="2">
        <v>6</v>
      </c>
      <c r="J21" s="2" t="str">
        <f t="shared" si="2"/>
        <v/>
      </c>
    </row>
    <row r="22" spans="1:10" x14ac:dyDescent="0.3">
      <c r="A22" s="18">
        <v>43174</v>
      </c>
      <c r="B22" s="2" t="s">
        <v>171</v>
      </c>
      <c r="C22" s="2" t="s">
        <v>184</v>
      </c>
      <c r="D22" s="2" t="s">
        <v>179</v>
      </c>
      <c r="E22" s="2" t="str">
        <f t="shared" si="1"/>
        <v>Swim-15</v>
      </c>
      <c r="G22" s="2" t="s">
        <v>195</v>
      </c>
      <c r="H22" s="2">
        <v>7</v>
      </c>
      <c r="I22" s="2">
        <v>2</v>
      </c>
      <c r="J22" s="2" t="str">
        <f t="shared" si="2"/>
        <v>진출</v>
      </c>
    </row>
    <row r="23" spans="1:10" x14ac:dyDescent="0.3">
      <c r="A23" s="18">
        <v>43175</v>
      </c>
      <c r="B23" s="2" t="s">
        <v>171</v>
      </c>
      <c r="C23" s="2" t="s">
        <v>178</v>
      </c>
      <c r="D23" s="2" t="s">
        <v>173</v>
      </c>
      <c r="E23" s="2" t="str">
        <f t="shared" si="1"/>
        <v>Swim-16</v>
      </c>
      <c r="G23" s="2" t="s">
        <v>196</v>
      </c>
      <c r="H23" s="2">
        <v>1</v>
      </c>
      <c r="I23" s="2">
        <v>8</v>
      </c>
      <c r="J23" s="2" t="str">
        <f t="shared" si="2"/>
        <v/>
      </c>
    </row>
    <row r="24" spans="1:10" x14ac:dyDescent="0.3">
      <c r="A24" s="18">
        <v>43177</v>
      </c>
      <c r="B24" s="2" t="s">
        <v>170</v>
      </c>
      <c r="C24" s="2" t="s">
        <v>180</v>
      </c>
      <c r="D24" s="2" t="s">
        <v>179</v>
      </c>
      <c r="E24" s="2" t="str">
        <f t="shared" si="1"/>
        <v>Fit-18</v>
      </c>
      <c r="G24" s="2" t="s">
        <v>197</v>
      </c>
      <c r="H24" s="2">
        <v>5</v>
      </c>
      <c r="I24" s="2">
        <v>4</v>
      </c>
      <c r="J24" s="2" t="str">
        <f t="shared" si="2"/>
        <v/>
      </c>
    </row>
    <row r="25" spans="1:10" x14ac:dyDescent="0.3">
      <c r="A25" s="18">
        <v>43182</v>
      </c>
      <c r="B25" s="2" t="s">
        <v>172</v>
      </c>
      <c r="C25" s="2" t="s">
        <v>174</v>
      </c>
      <c r="D25" s="2" t="s">
        <v>173</v>
      </c>
      <c r="E25" s="2" t="str">
        <f t="shared" si="1"/>
        <v>Golf-23</v>
      </c>
      <c r="G25" s="2" t="s">
        <v>198</v>
      </c>
      <c r="H25" s="2">
        <v>6</v>
      </c>
      <c r="I25" s="2">
        <v>3</v>
      </c>
      <c r="J25" s="2" t="str">
        <f t="shared" si="2"/>
        <v>진출</v>
      </c>
    </row>
    <row r="26" spans="1:10" x14ac:dyDescent="0.3">
      <c r="A26" s="18">
        <v>43189</v>
      </c>
      <c r="B26" s="2" t="s">
        <v>171</v>
      </c>
      <c r="C26" s="2" t="s">
        <v>175</v>
      </c>
      <c r="D26" s="2" t="s">
        <v>173</v>
      </c>
      <c r="E26" s="2" t="str">
        <f t="shared" si="1"/>
        <v>Swim-30</v>
      </c>
      <c r="G26" s="2" t="s">
        <v>199</v>
      </c>
      <c r="H26" s="2">
        <v>3</v>
      </c>
      <c r="I26" s="2">
        <v>6</v>
      </c>
      <c r="J26" s="2" t="str">
        <f t="shared" si="2"/>
        <v/>
      </c>
    </row>
    <row r="28" spans="1:10" x14ac:dyDescent="0.3">
      <c r="A28" s="14" t="s">
        <v>202</v>
      </c>
      <c r="B28" s="15" t="s">
        <v>222</v>
      </c>
      <c r="E28" t="s">
        <v>210</v>
      </c>
    </row>
    <row r="29" spans="1:10" x14ac:dyDescent="0.3">
      <c r="A29" s="2" t="s">
        <v>167</v>
      </c>
      <c r="B29" s="2" t="s">
        <v>212</v>
      </c>
      <c r="C29" s="17" t="s">
        <v>189</v>
      </c>
      <c r="E29" s="2" t="s">
        <v>203</v>
      </c>
      <c r="F29" s="16" t="s">
        <v>204</v>
      </c>
      <c r="G29" s="2" t="s">
        <v>211</v>
      </c>
    </row>
    <row r="30" spans="1:10" x14ac:dyDescent="0.3">
      <c r="A30" s="2" t="s">
        <v>213</v>
      </c>
      <c r="B30" s="3">
        <v>32160</v>
      </c>
      <c r="C30" s="2" t="str">
        <f>VLOOKUP(MOD(B30,1000),$E$30:$G$34,3)</f>
        <v>♥</v>
      </c>
      <c r="E30" s="19">
        <v>0</v>
      </c>
      <c r="F30" s="19">
        <v>200</v>
      </c>
      <c r="G30" s="2" t="s">
        <v>205</v>
      </c>
    </row>
    <row r="31" spans="1:10" x14ac:dyDescent="0.3">
      <c r="A31" s="2" t="s">
        <v>214</v>
      </c>
      <c r="B31" s="3">
        <v>22770</v>
      </c>
      <c r="C31" s="2" t="str">
        <f t="shared" ref="C31:C38" si="3">VLOOKUP(MOD(B31,1000),$E$30:$G$34,3)</f>
        <v>♥♥♥♥</v>
      </c>
      <c r="E31" s="19">
        <v>200</v>
      </c>
      <c r="F31" s="19">
        <v>400</v>
      </c>
      <c r="G31" s="2" t="s">
        <v>206</v>
      </c>
    </row>
    <row r="32" spans="1:10" x14ac:dyDescent="0.3">
      <c r="A32" s="2" t="s">
        <v>215</v>
      </c>
      <c r="B32" s="3">
        <v>42310</v>
      </c>
      <c r="C32" s="2" t="str">
        <f t="shared" si="3"/>
        <v>♥♥</v>
      </c>
      <c r="E32" s="19">
        <v>400</v>
      </c>
      <c r="F32" s="19">
        <v>600</v>
      </c>
      <c r="G32" s="2" t="s">
        <v>207</v>
      </c>
    </row>
    <row r="33" spans="1:7" x14ac:dyDescent="0.3">
      <c r="A33" s="2" t="s">
        <v>216</v>
      </c>
      <c r="B33" s="3">
        <v>26570</v>
      </c>
      <c r="C33" s="2" t="str">
        <f t="shared" si="3"/>
        <v>♥♥♥</v>
      </c>
      <c r="E33" s="19">
        <v>600</v>
      </c>
      <c r="F33" s="19">
        <v>800</v>
      </c>
      <c r="G33" s="2" t="s">
        <v>208</v>
      </c>
    </row>
    <row r="34" spans="1:7" x14ac:dyDescent="0.3">
      <c r="A34" s="2" t="s">
        <v>217</v>
      </c>
      <c r="B34" s="3">
        <v>22640</v>
      </c>
      <c r="C34" s="2" t="str">
        <f t="shared" si="3"/>
        <v>♥♥♥♥</v>
      </c>
      <c r="E34" s="19">
        <v>800</v>
      </c>
      <c r="F34" s="19">
        <v>1000</v>
      </c>
      <c r="G34" s="2" t="s">
        <v>209</v>
      </c>
    </row>
    <row r="35" spans="1:7" x14ac:dyDescent="0.3">
      <c r="A35" s="2" t="s">
        <v>218</v>
      </c>
      <c r="B35" s="3">
        <v>30140</v>
      </c>
      <c r="C35" s="2" t="str">
        <f t="shared" si="3"/>
        <v>♥</v>
      </c>
    </row>
    <row r="36" spans="1:7" x14ac:dyDescent="0.3">
      <c r="A36" s="2" t="s">
        <v>219</v>
      </c>
      <c r="B36" s="3">
        <v>34850</v>
      </c>
      <c r="C36" s="2" t="str">
        <f t="shared" si="3"/>
        <v>♥♥♥♥♥</v>
      </c>
    </row>
    <row r="37" spans="1:7" x14ac:dyDescent="0.3">
      <c r="A37" s="2" t="s">
        <v>220</v>
      </c>
      <c r="B37" s="3">
        <v>29990</v>
      </c>
      <c r="C37" s="2" t="str">
        <f t="shared" si="3"/>
        <v>♥♥♥♥♥</v>
      </c>
    </row>
    <row r="38" spans="1:7" x14ac:dyDescent="0.3">
      <c r="A38" s="2" t="s">
        <v>221</v>
      </c>
      <c r="B38" s="3">
        <v>34530</v>
      </c>
      <c r="C38" s="2" t="str">
        <f t="shared" si="3"/>
        <v>♥♥♥</v>
      </c>
    </row>
  </sheetData>
  <sortState ref="A17:A26">
    <sortCondition ref="A17"/>
  </sortState>
  <mergeCells count="3">
    <mergeCell ref="A12:E12"/>
    <mergeCell ref="A13:E13"/>
    <mergeCell ref="G12:J1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sqref="A1:B1"/>
    </sheetView>
  </sheetViews>
  <sheetFormatPr defaultRowHeight="16.5" x14ac:dyDescent="0.3"/>
  <cols>
    <col min="1" max="1" width="12.375" bestFit="1" customWidth="1"/>
    <col min="2" max="2" width="13.5" bestFit="1" customWidth="1"/>
    <col min="3" max="9" width="11.125" customWidth="1"/>
  </cols>
  <sheetData>
    <row r="1" spans="1:9" ht="20.25" x14ac:dyDescent="0.3">
      <c r="A1" s="38" t="s">
        <v>70</v>
      </c>
      <c r="B1" s="38"/>
    </row>
    <row r="3" spans="1:9" x14ac:dyDescent="0.3">
      <c r="A3" s="7" t="s">
        <v>64</v>
      </c>
      <c r="B3" s="9">
        <v>35000000</v>
      </c>
    </row>
    <row r="4" spans="1:9" x14ac:dyDescent="0.3">
      <c r="A4" s="7" t="s">
        <v>69</v>
      </c>
      <c r="B4" s="9">
        <v>1000000</v>
      </c>
    </row>
    <row r="5" spans="1:9" x14ac:dyDescent="0.3">
      <c r="A5" s="7" t="s">
        <v>63</v>
      </c>
      <c r="B5" s="9">
        <v>9000000</v>
      </c>
    </row>
    <row r="6" spans="1:9" x14ac:dyDescent="0.3">
      <c r="A6" s="7" t="s">
        <v>65</v>
      </c>
      <c r="B6" s="9">
        <v>25000000</v>
      </c>
    </row>
    <row r="7" spans="1:9" x14ac:dyDescent="0.3">
      <c r="A7" s="7" t="s">
        <v>67</v>
      </c>
      <c r="B7" s="10">
        <v>0.06</v>
      </c>
    </row>
    <row r="8" spans="1:9" x14ac:dyDescent="0.3">
      <c r="A8" s="7" t="s">
        <v>68</v>
      </c>
      <c r="B8" s="8">
        <v>60</v>
      </c>
    </row>
    <row r="9" spans="1:9" x14ac:dyDescent="0.3">
      <c r="A9" s="7" t="s">
        <v>66</v>
      </c>
      <c r="B9" s="9">
        <f>PMT(B7/12,B8,-B6)</f>
        <v>483320.03823569784</v>
      </c>
    </row>
    <row r="11" spans="1:9" x14ac:dyDescent="0.3">
      <c r="D11" s="45" t="s">
        <v>68</v>
      </c>
      <c r="E11" s="45"/>
      <c r="F11" s="45"/>
      <c r="G11" s="45"/>
      <c r="H11" s="45"/>
      <c r="I11" s="45"/>
    </row>
    <row r="12" spans="1:9" x14ac:dyDescent="0.3">
      <c r="C12" s="28">
        <f>PMT(B7/12,B8,-B6)</f>
        <v>483320.03823569784</v>
      </c>
      <c r="D12" s="2">
        <v>30</v>
      </c>
      <c r="E12" s="2">
        <v>36</v>
      </c>
      <c r="F12" s="2">
        <v>42</v>
      </c>
      <c r="G12" s="2">
        <v>48</v>
      </c>
      <c r="H12" s="2">
        <v>54</v>
      </c>
      <c r="I12" s="2">
        <v>60</v>
      </c>
    </row>
    <row r="13" spans="1:9" x14ac:dyDescent="0.3">
      <c r="B13" s="45" t="s">
        <v>67</v>
      </c>
      <c r="C13" s="11">
        <v>0.03</v>
      </c>
      <c r="D13" s="9">
        <f t="dataTable" ref="D13:I21" dt2D="1" dtr="1" r1="B8" r2="B7"/>
        <v>866014.66756563797</v>
      </c>
      <c r="E13" s="9">
        <v>727030.24076630827</v>
      </c>
      <c r="F13" s="9">
        <v>627777.92568131525</v>
      </c>
      <c r="G13" s="9">
        <v>553358.17473278788</v>
      </c>
      <c r="H13" s="9">
        <v>495493.46071331995</v>
      </c>
      <c r="I13" s="9">
        <v>449217.26660157845</v>
      </c>
    </row>
    <row r="14" spans="1:9" x14ac:dyDescent="0.3">
      <c r="B14" s="45"/>
      <c r="C14" s="11">
        <v>3.5000000000000003E-2</v>
      </c>
      <c r="D14" s="9">
        <v>871537.19716695999</v>
      </c>
      <c r="E14" s="9">
        <v>732551.99317277025</v>
      </c>
      <c r="F14" s="9">
        <v>633307.15170401521</v>
      </c>
      <c r="G14" s="9">
        <v>558900.02629242546</v>
      </c>
      <c r="H14" s="9">
        <v>501051.36746676097</v>
      </c>
      <c r="I14" s="9">
        <v>454793.62425641</v>
      </c>
    </row>
    <row r="15" spans="1:9" x14ac:dyDescent="0.3">
      <c r="B15" s="45"/>
      <c r="C15" s="11">
        <v>0.04</v>
      </c>
      <c r="D15" s="9">
        <v>877081.29303293338</v>
      </c>
      <c r="E15" s="9">
        <v>738099.62517109211</v>
      </c>
      <c r="F15" s="9">
        <v>638866.56474690733</v>
      </c>
      <c r="G15" s="9">
        <v>564476.36604224949</v>
      </c>
      <c r="H15" s="9">
        <v>506648.05677409255</v>
      </c>
      <c r="I15" s="9">
        <v>460413.05138165882</v>
      </c>
    </row>
    <row r="16" spans="1:9" x14ac:dyDescent="0.3">
      <c r="B16" s="45"/>
      <c r="C16" s="11">
        <v>4.4999999999999998E-2</v>
      </c>
      <c r="D16" s="9">
        <v>882646.93670599302</v>
      </c>
      <c r="E16" s="9">
        <v>743673.11195938941</v>
      </c>
      <c r="F16" s="9">
        <v>644456.1322242131</v>
      </c>
      <c r="G16" s="9">
        <v>570087.15193578147</v>
      </c>
      <c r="H16" s="9">
        <v>512283.47521563323</v>
      </c>
      <c r="I16" s="9">
        <v>466075.48103791627</v>
      </c>
    </row>
    <row r="17" spans="2:9" x14ac:dyDescent="0.3">
      <c r="B17" s="45"/>
      <c r="C17" s="11">
        <v>0.05</v>
      </c>
      <c r="D17" s="9">
        <v>888234.10908441304</v>
      </c>
      <c r="E17" s="9">
        <v>749272.42761663697</v>
      </c>
      <c r="F17" s="9">
        <v>650075.81976887793</v>
      </c>
      <c r="G17" s="9">
        <v>575732.33926616295</v>
      </c>
      <c r="H17" s="9">
        <v>517957.56558606838</v>
      </c>
      <c r="I17" s="9">
        <v>471780.84110027342</v>
      </c>
    </row>
    <row r="18" spans="2:9" x14ac:dyDescent="0.3">
      <c r="B18" s="45"/>
      <c r="C18" s="11">
        <v>5.5E-2</v>
      </c>
      <c r="D18" s="9">
        <v>893842.79042497545</v>
      </c>
      <c r="E18" s="9">
        <v>754897.54510775709</v>
      </c>
      <c r="F18" s="9">
        <v>655725.59124154574</v>
      </c>
      <c r="G18" s="9">
        <v>581411.88068107981</v>
      </c>
      <c r="H18" s="9">
        <v>523670.26691814739</v>
      </c>
      <c r="I18" s="9">
        <v>477529.05429455603</v>
      </c>
    </row>
    <row r="19" spans="2:9" x14ac:dyDescent="0.3">
      <c r="B19" s="45"/>
      <c r="C19" s="11">
        <v>0.06</v>
      </c>
      <c r="D19" s="9">
        <v>899472.96034570073</v>
      </c>
      <c r="E19" s="9">
        <v>760548.43628887774</v>
      </c>
      <c r="F19" s="9">
        <v>661405.40873989579</v>
      </c>
      <c r="G19" s="9">
        <v>587125.72619839048</v>
      </c>
      <c r="H19" s="9">
        <v>529421.51450764562</v>
      </c>
      <c r="I19" s="9">
        <v>483320.03823569784</v>
      </c>
    </row>
    <row r="20" spans="2:9" x14ac:dyDescent="0.3">
      <c r="B20" s="45"/>
      <c r="C20" s="11">
        <v>6.5000000000000002E-2</v>
      </c>
      <c r="D20" s="9">
        <v>905124.59782864037</v>
      </c>
      <c r="E20" s="9">
        <v>766225.07191274466</v>
      </c>
      <c r="F20" s="9">
        <v>667115.23260832962</v>
      </c>
      <c r="G20" s="9">
        <v>592873.82322244241</v>
      </c>
      <c r="H20" s="9">
        <v>535211.23993957031</v>
      </c>
      <c r="I20" s="9">
        <v>489153.70546821353</v>
      </c>
    </row>
    <row r="21" spans="2:9" x14ac:dyDescent="0.3">
      <c r="B21" s="45"/>
      <c r="C21" s="11">
        <v>7.0000000000000007E-2</v>
      </c>
      <c r="D21" s="9">
        <v>910797.68122273451</v>
      </c>
      <c r="E21" s="9">
        <v>771927.42163429852</v>
      </c>
      <c r="F21" s="9">
        <v>672855.02144800825</v>
      </c>
      <c r="G21" s="9">
        <v>598656.11656107265</v>
      </c>
      <c r="H21" s="9">
        <v>541039.37111559464</v>
      </c>
      <c r="I21" s="9">
        <v>495029.96350873838</v>
      </c>
    </row>
  </sheetData>
  <mergeCells count="3">
    <mergeCell ref="A1:B1"/>
    <mergeCell ref="D11:I11"/>
    <mergeCell ref="B13:B2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sqref="A1:H1"/>
    </sheetView>
  </sheetViews>
  <sheetFormatPr defaultRowHeight="16.5" outlineLevelRow="3" x14ac:dyDescent="0.3"/>
  <cols>
    <col min="1" max="1" width="14" bestFit="1" customWidth="1"/>
    <col min="2" max="2" width="13" bestFit="1" customWidth="1"/>
    <col min="3" max="3" width="9.875" bestFit="1" customWidth="1"/>
    <col min="8" max="8" width="9.375" bestFit="1" customWidth="1"/>
    <col min="15" max="15" width="17.875" bestFit="1" customWidth="1"/>
  </cols>
  <sheetData>
    <row r="1" spans="1:9" ht="20.25" x14ac:dyDescent="0.3">
      <c r="A1" s="38" t="s">
        <v>95</v>
      </c>
      <c r="B1" s="38"/>
      <c r="C1" s="38"/>
      <c r="D1" s="38"/>
      <c r="E1" s="38"/>
      <c r="F1" s="38"/>
      <c r="G1" s="38"/>
      <c r="H1" s="38"/>
      <c r="I1" s="12"/>
    </row>
    <row r="3" spans="1:9" x14ac:dyDescent="0.3">
      <c r="A3" s="2" t="s">
        <v>71</v>
      </c>
      <c r="B3" s="2" t="s">
        <v>72</v>
      </c>
      <c r="C3" s="2" t="s">
        <v>90</v>
      </c>
      <c r="D3" s="2" t="s">
        <v>76</v>
      </c>
      <c r="E3" s="2" t="s">
        <v>73</v>
      </c>
      <c r="F3" s="2" t="s">
        <v>74</v>
      </c>
      <c r="G3" s="2" t="s">
        <v>75</v>
      </c>
      <c r="H3" s="2" t="s">
        <v>77</v>
      </c>
    </row>
    <row r="4" spans="1:9" outlineLevel="3" x14ac:dyDescent="0.3">
      <c r="A4" s="2" t="s">
        <v>96</v>
      </c>
      <c r="B4" s="2" t="s">
        <v>78</v>
      </c>
      <c r="C4" s="2">
        <v>512</v>
      </c>
      <c r="D4" s="8">
        <v>4500</v>
      </c>
      <c r="E4" s="8">
        <v>100</v>
      </c>
      <c r="F4" s="8">
        <v>87</v>
      </c>
      <c r="G4" s="8">
        <f t="shared" ref="G4:G9" si="0">E4-F4</f>
        <v>13</v>
      </c>
      <c r="H4" s="8">
        <f t="shared" ref="H4:H9" si="1">D4*F4</f>
        <v>391500</v>
      </c>
    </row>
    <row r="5" spans="1:9" outlineLevel="3" x14ac:dyDescent="0.3">
      <c r="A5" s="2" t="s">
        <v>94</v>
      </c>
      <c r="B5" s="2" t="s">
        <v>84</v>
      </c>
      <c r="C5" s="2">
        <v>486</v>
      </c>
      <c r="D5" s="8">
        <v>4700</v>
      </c>
      <c r="E5" s="8">
        <v>120</v>
      </c>
      <c r="F5" s="8">
        <v>107</v>
      </c>
      <c r="G5" s="8">
        <f t="shared" si="0"/>
        <v>13</v>
      </c>
      <c r="H5" s="8">
        <f t="shared" si="1"/>
        <v>502900</v>
      </c>
    </row>
    <row r="6" spans="1:9" outlineLevel="3" x14ac:dyDescent="0.3">
      <c r="A6" s="2" t="s">
        <v>94</v>
      </c>
      <c r="B6" s="2" t="s">
        <v>85</v>
      </c>
      <c r="C6" s="2">
        <v>481</v>
      </c>
      <c r="D6" s="8">
        <v>5200</v>
      </c>
      <c r="E6" s="8">
        <v>150</v>
      </c>
      <c r="F6" s="8">
        <v>145</v>
      </c>
      <c r="G6" s="8">
        <f t="shared" si="0"/>
        <v>5</v>
      </c>
      <c r="H6" s="8">
        <f t="shared" si="1"/>
        <v>754000</v>
      </c>
    </row>
    <row r="7" spans="1:9" outlineLevel="3" x14ac:dyDescent="0.3">
      <c r="A7" s="2" t="s">
        <v>94</v>
      </c>
      <c r="B7" s="2" t="s">
        <v>86</v>
      </c>
      <c r="C7" s="2">
        <v>414</v>
      </c>
      <c r="D7" s="8">
        <v>4000</v>
      </c>
      <c r="E7" s="8">
        <v>150</v>
      </c>
      <c r="F7" s="8">
        <v>149</v>
      </c>
      <c r="G7" s="8">
        <f t="shared" si="0"/>
        <v>1</v>
      </c>
      <c r="H7" s="8">
        <f t="shared" si="1"/>
        <v>596000</v>
      </c>
    </row>
    <row r="8" spans="1:9" outlineLevel="3" x14ac:dyDescent="0.3">
      <c r="A8" s="2" t="s">
        <v>94</v>
      </c>
      <c r="B8" s="2" t="s">
        <v>83</v>
      </c>
      <c r="C8" s="2">
        <v>375</v>
      </c>
      <c r="D8" s="8">
        <v>4800</v>
      </c>
      <c r="E8" s="8">
        <v>100</v>
      </c>
      <c r="F8" s="8">
        <v>89</v>
      </c>
      <c r="G8" s="8">
        <f t="shared" si="0"/>
        <v>11</v>
      </c>
      <c r="H8" s="8">
        <f t="shared" si="1"/>
        <v>427200</v>
      </c>
    </row>
    <row r="9" spans="1:9" outlineLevel="3" x14ac:dyDescent="0.3">
      <c r="A9" s="2" t="s">
        <v>94</v>
      </c>
      <c r="B9" s="2" t="s">
        <v>88</v>
      </c>
      <c r="C9" s="2">
        <v>577</v>
      </c>
      <c r="D9" s="8">
        <v>5800</v>
      </c>
      <c r="E9" s="8">
        <v>120</v>
      </c>
      <c r="F9" s="8">
        <v>118</v>
      </c>
      <c r="G9" s="8">
        <f t="shared" si="0"/>
        <v>2</v>
      </c>
      <c r="H9" s="8">
        <f t="shared" si="1"/>
        <v>684400</v>
      </c>
    </row>
    <row r="10" spans="1:9" outlineLevel="2" x14ac:dyDescent="0.3">
      <c r="A10" s="30" t="s">
        <v>272</v>
      </c>
      <c r="B10" s="2"/>
      <c r="C10" s="2"/>
      <c r="D10" s="8"/>
      <c r="E10" s="8"/>
      <c r="F10" s="8"/>
      <c r="G10" s="8"/>
      <c r="H10" s="8">
        <f>SUBTOTAL(5,H4:H9)</f>
        <v>391500</v>
      </c>
    </row>
    <row r="11" spans="1:9" outlineLevel="1" x14ac:dyDescent="0.3">
      <c r="A11" s="29" t="s">
        <v>268</v>
      </c>
      <c r="B11" s="2"/>
      <c r="C11" s="2"/>
      <c r="D11" s="8"/>
      <c r="E11" s="8">
        <f>SUBTOTAL(9,E4:E9)</f>
        <v>740</v>
      </c>
      <c r="F11" s="8">
        <f>SUBTOTAL(9,F4:F9)</f>
        <v>695</v>
      </c>
      <c r="G11" s="8">
        <f>SUBTOTAL(9,G4:G9)</f>
        <v>45</v>
      </c>
      <c r="H11" s="8"/>
    </row>
    <row r="12" spans="1:9" outlineLevel="3" x14ac:dyDescent="0.3">
      <c r="A12" s="2" t="s">
        <v>91</v>
      </c>
      <c r="B12" s="2" t="s">
        <v>79</v>
      </c>
      <c r="C12" s="2">
        <v>623</v>
      </c>
      <c r="D12" s="8">
        <v>7800</v>
      </c>
      <c r="E12" s="8">
        <v>60</v>
      </c>
      <c r="F12" s="8">
        <v>45</v>
      </c>
      <c r="G12" s="8">
        <f>E12-F12</f>
        <v>15</v>
      </c>
      <c r="H12" s="8">
        <f>D12*F12</f>
        <v>351000</v>
      </c>
    </row>
    <row r="13" spans="1:9" outlineLevel="3" x14ac:dyDescent="0.3">
      <c r="A13" s="2" t="s">
        <v>91</v>
      </c>
      <c r="B13" s="2" t="s">
        <v>81</v>
      </c>
      <c r="C13" s="2">
        <v>397</v>
      </c>
      <c r="D13" s="8">
        <v>6300</v>
      </c>
      <c r="E13" s="8">
        <v>70</v>
      </c>
      <c r="F13" s="8">
        <v>64</v>
      </c>
      <c r="G13" s="8">
        <f>E13-F13</f>
        <v>6</v>
      </c>
      <c r="H13" s="8">
        <f>D13*F13</f>
        <v>403200</v>
      </c>
    </row>
    <row r="14" spans="1:9" outlineLevel="3" x14ac:dyDescent="0.3">
      <c r="A14" s="2" t="s">
        <v>91</v>
      </c>
      <c r="B14" s="2" t="s">
        <v>82</v>
      </c>
      <c r="C14" s="2">
        <v>504</v>
      </c>
      <c r="D14" s="8">
        <v>8000</v>
      </c>
      <c r="E14" s="8">
        <v>50</v>
      </c>
      <c r="F14" s="8">
        <v>42</v>
      </c>
      <c r="G14" s="8">
        <f>E14-F14</f>
        <v>8</v>
      </c>
      <c r="H14" s="8">
        <f>D14*F14</f>
        <v>336000</v>
      </c>
    </row>
    <row r="15" spans="1:9" outlineLevel="3" x14ac:dyDescent="0.3">
      <c r="A15" s="2" t="s">
        <v>91</v>
      </c>
      <c r="B15" s="2" t="s">
        <v>80</v>
      </c>
      <c r="C15" s="2">
        <v>582</v>
      </c>
      <c r="D15" s="8">
        <v>7600</v>
      </c>
      <c r="E15" s="8">
        <v>70</v>
      </c>
      <c r="F15" s="8">
        <v>64</v>
      </c>
      <c r="G15" s="8">
        <f>E15-F15</f>
        <v>6</v>
      </c>
      <c r="H15" s="8">
        <f>D15*F15</f>
        <v>486400</v>
      </c>
    </row>
    <row r="16" spans="1:9" outlineLevel="2" x14ac:dyDescent="0.3">
      <c r="A16" s="30" t="s">
        <v>273</v>
      </c>
      <c r="B16" s="2"/>
      <c r="C16" s="2"/>
      <c r="D16" s="8"/>
      <c r="E16" s="8"/>
      <c r="F16" s="8"/>
      <c r="G16" s="8"/>
      <c r="H16" s="8">
        <f>SUBTOTAL(5,H12:H15)</f>
        <v>336000</v>
      </c>
    </row>
    <row r="17" spans="1:8" outlineLevel="1" x14ac:dyDescent="0.3">
      <c r="A17" s="30" t="s">
        <v>269</v>
      </c>
      <c r="B17" s="2"/>
      <c r="C17" s="2"/>
      <c r="D17" s="8"/>
      <c r="E17" s="8">
        <f>SUBTOTAL(9,E12:E15)</f>
        <v>250</v>
      </c>
      <c r="F17" s="8">
        <f>SUBTOTAL(9,F12:F15)</f>
        <v>215</v>
      </c>
      <c r="G17" s="8">
        <f>SUBTOTAL(9,G12:G15)</f>
        <v>35</v>
      </c>
      <c r="H17" s="8"/>
    </row>
    <row r="18" spans="1:8" outlineLevel="3" x14ac:dyDescent="0.3">
      <c r="A18" s="2" t="s">
        <v>92</v>
      </c>
      <c r="B18" s="2" t="s">
        <v>87</v>
      </c>
      <c r="C18" s="2">
        <v>460</v>
      </c>
      <c r="D18" s="8">
        <v>4200</v>
      </c>
      <c r="E18" s="8">
        <v>120</v>
      </c>
      <c r="F18" s="8">
        <v>112</v>
      </c>
      <c r="G18" s="8">
        <f>E18-F18</f>
        <v>8</v>
      </c>
      <c r="H18" s="8">
        <f>D18*F18</f>
        <v>470400</v>
      </c>
    </row>
    <row r="19" spans="1:8" outlineLevel="3" x14ac:dyDescent="0.3">
      <c r="A19" s="2" t="s">
        <v>92</v>
      </c>
      <c r="B19" s="2" t="s">
        <v>89</v>
      </c>
      <c r="C19" s="2">
        <v>389</v>
      </c>
      <c r="D19" s="8">
        <v>4600</v>
      </c>
      <c r="E19" s="8">
        <v>100</v>
      </c>
      <c r="F19" s="8">
        <v>92</v>
      </c>
      <c r="G19" s="8">
        <f>E19-F19</f>
        <v>8</v>
      </c>
      <c r="H19" s="8">
        <f>D19*F19</f>
        <v>423200</v>
      </c>
    </row>
    <row r="20" spans="1:8" outlineLevel="3" x14ac:dyDescent="0.3">
      <c r="A20" s="2" t="s">
        <v>92</v>
      </c>
      <c r="B20" s="2" t="s">
        <v>93</v>
      </c>
      <c r="C20" s="2">
        <v>426</v>
      </c>
      <c r="D20" s="8">
        <v>6300</v>
      </c>
      <c r="E20" s="8">
        <v>100</v>
      </c>
      <c r="F20" s="8">
        <v>93</v>
      </c>
      <c r="G20" s="8">
        <f>E20-F20</f>
        <v>7</v>
      </c>
      <c r="H20" s="8">
        <f>D20*F20</f>
        <v>585900</v>
      </c>
    </row>
    <row r="21" spans="1:8" outlineLevel="2" x14ac:dyDescent="0.3">
      <c r="A21" s="33" t="s">
        <v>274</v>
      </c>
      <c r="B21" s="31"/>
      <c r="C21" s="31"/>
      <c r="D21" s="32"/>
      <c r="E21" s="32"/>
      <c r="F21" s="32"/>
      <c r="G21" s="32"/>
      <c r="H21" s="32">
        <f>SUBTOTAL(5,H18:H20)</f>
        <v>423200</v>
      </c>
    </row>
    <row r="22" spans="1:8" outlineLevel="1" x14ac:dyDescent="0.3">
      <c r="A22" s="33" t="s">
        <v>270</v>
      </c>
      <c r="B22" s="31"/>
      <c r="C22" s="31"/>
      <c r="D22" s="32"/>
      <c r="E22" s="32">
        <f>SUBTOTAL(9,E18:E20)</f>
        <v>320</v>
      </c>
      <c r="F22" s="32">
        <f>SUBTOTAL(9,F18:F20)</f>
        <v>297</v>
      </c>
      <c r="G22" s="32">
        <f>SUBTOTAL(9,G18:G20)</f>
        <v>23</v>
      </c>
      <c r="H22" s="32"/>
    </row>
    <row r="23" spans="1:8" x14ac:dyDescent="0.3">
      <c r="A23" s="33" t="s">
        <v>275</v>
      </c>
      <c r="B23" s="31"/>
      <c r="C23" s="31"/>
      <c r="D23" s="32"/>
      <c r="E23" s="32"/>
      <c r="F23" s="32"/>
      <c r="G23" s="32"/>
      <c r="H23" s="32">
        <f>SUBTOTAL(5,H4:H20)</f>
        <v>336000</v>
      </c>
    </row>
    <row r="24" spans="1:8" x14ac:dyDescent="0.3">
      <c r="A24" s="33" t="s">
        <v>271</v>
      </c>
      <c r="B24" s="31"/>
      <c r="C24" s="31"/>
      <c r="D24" s="32"/>
      <c r="E24" s="32">
        <f>SUBTOTAL(9,E4:E20)</f>
        <v>1310</v>
      </c>
      <c r="F24" s="32">
        <f>SUBTOTAL(9,F4:F20)</f>
        <v>1207</v>
      </c>
      <c r="G24" s="32">
        <f>SUBTOTAL(9,G4:G20)</f>
        <v>103</v>
      </c>
      <c r="H24" s="32"/>
    </row>
  </sheetData>
  <sortState ref="A4:H16">
    <sortCondition descending="1" ref="A4:A16"/>
  </sortState>
  <mergeCells count="1">
    <mergeCell ref="A1:H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9"/>
  <sheetViews>
    <sheetView workbookViewId="0">
      <selection sqref="A1:F1"/>
    </sheetView>
  </sheetViews>
  <sheetFormatPr defaultRowHeight="16.5" x14ac:dyDescent="0.3"/>
  <sheetData>
    <row r="1" spans="1:6" ht="20.25" x14ac:dyDescent="0.3">
      <c r="A1" s="38" t="s">
        <v>97</v>
      </c>
      <c r="B1" s="38"/>
      <c r="C1" s="38"/>
      <c r="D1" s="38"/>
      <c r="E1" s="38"/>
      <c r="F1" s="38"/>
    </row>
    <row r="3" spans="1:6" x14ac:dyDescent="0.3">
      <c r="A3" s="34" t="s">
        <v>103</v>
      </c>
      <c r="B3" s="34" t="s">
        <v>98</v>
      </c>
      <c r="C3" s="34" t="s">
        <v>99</v>
      </c>
      <c r="D3" s="34" t="s">
        <v>100</v>
      </c>
      <c r="E3" s="34" t="s">
        <v>101</v>
      </c>
      <c r="F3" s="34" t="s">
        <v>102</v>
      </c>
    </row>
    <row r="4" spans="1:6" x14ac:dyDescent="0.3">
      <c r="A4" s="2" t="s">
        <v>108</v>
      </c>
      <c r="B4" s="2">
        <v>27</v>
      </c>
      <c r="C4" s="2">
        <v>21</v>
      </c>
      <c r="D4" s="2">
        <v>25</v>
      </c>
      <c r="E4" s="2">
        <v>28</v>
      </c>
      <c r="F4" s="2">
        <f>AVERAGE(B4:E4)</f>
        <v>25.25</v>
      </c>
    </row>
    <row r="5" spans="1:6" x14ac:dyDescent="0.3">
      <c r="A5" s="2" t="s">
        <v>109</v>
      </c>
      <c r="B5" s="2">
        <v>46</v>
      </c>
      <c r="C5" s="2">
        <v>42</v>
      </c>
      <c r="D5" s="2">
        <v>48</v>
      </c>
      <c r="E5" s="2">
        <v>39</v>
      </c>
      <c r="F5" s="2">
        <f t="shared" ref="F5:F9" si="0">AVERAGE(B5:E5)</f>
        <v>43.75</v>
      </c>
    </row>
    <row r="6" spans="1:6" x14ac:dyDescent="0.3">
      <c r="A6" s="2" t="s">
        <v>104</v>
      </c>
      <c r="B6" s="2">
        <v>29</v>
      </c>
      <c r="C6" s="2">
        <v>33</v>
      </c>
      <c r="D6" s="2">
        <v>37</v>
      </c>
      <c r="E6" s="2">
        <v>28</v>
      </c>
      <c r="F6" s="2">
        <f t="shared" si="0"/>
        <v>31.75</v>
      </c>
    </row>
    <row r="7" spans="1:6" x14ac:dyDescent="0.3">
      <c r="A7" s="2" t="s">
        <v>105</v>
      </c>
      <c r="B7" s="2">
        <v>15</v>
      </c>
      <c r="C7" s="2">
        <v>18</v>
      </c>
      <c r="D7" s="2">
        <v>13</v>
      </c>
      <c r="E7" s="2">
        <v>17</v>
      </c>
      <c r="F7" s="2">
        <f t="shared" si="0"/>
        <v>15.75</v>
      </c>
    </row>
    <row r="8" spans="1:6" x14ac:dyDescent="0.3">
      <c r="A8" s="2" t="s">
        <v>106</v>
      </c>
      <c r="B8" s="2">
        <v>11</v>
      </c>
      <c r="C8" s="2">
        <v>13</v>
      </c>
      <c r="D8" s="2">
        <v>9</v>
      </c>
      <c r="E8" s="2">
        <v>15</v>
      </c>
      <c r="F8" s="2">
        <f t="shared" si="0"/>
        <v>12</v>
      </c>
    </row>
    <row r="9" spans="1:6" x14ac:dyDescent="0.3">
      <c r="A9" s="2" t="s">
        <v>107</v>
      </c>
      <c r="B9" s="2">
        <v>32</v>
      </c>
      <c r="C9" s="2">
        <v>27</v>
      </c>
      <c r="D9" s="2">
        <v>30</v>
      </c>
      <c r="E9" s="2">
        <v>23</v>
      </c>
      <c r="F9" s="2">
        <f t="shared" si="0"/>
        <v>28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평균">
                <anchor moveWithCells="1" sizeWithCells="1">
                  <from>
                    <xdr:col>1</xdr:col>
                    <xdr:colOff>0</xdr:colOff>
                    <xdr:row>10</xdr:row>
                    <xdr:rowOff>0</xdr:rowOff>
                  </from>
                  <to>
                    <xdr:col>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sqref="A1:H1"/>
    </sheetView>
  </sheetViews>
  <sheetFormatPr defaultRowHeight="16.5" x14ac:dyDescent="0.3"/>
  <sheetData>
    <row r="1" spans="1:8" ht="20.25" x14ac:dyDescent="0.3">
      <c r="A1" s="38" t="s">
        <v>110</v>
      </c>
      <c r="B1" s="38"/>
      <c r="C1" s="38"/>
      <c r="D1" s="38"/>
      <c r="E1" s="38"/>
      <c r="F1" s="38"/>
      <c r="G1" s="38"/>
      <c r="H1" s="38"/>
    </row>
    <row r="3" spans="1:8" x14ac:dyDescent="0.3">
      <c r="A3" s="2" t="s">
        <v>111</v>
      </c>
      <c r="B3" s="2" t="s">
        <v>112</v>
      </c>
      <c r="C3" s="2" t="s">
        <v>113</v>
      </c>
      <c r="D3" s="2" t="s">
        <v>114</v>
      </c>
      <c r="E3" s="2" t="s">
        <v>123</v>
      </c>
      <c r="F3" s="2" t="s">
        <v>122</v>
      </c>
      <c r="G3" s="2" t="s">
        <v>115</v>
      </c>
      <c r="H3" s="2" t="s">
        <v>102</v>
      </c>
    </row>
    <row r="4" spans="1:8" x14ac:dyDescent="0.3">
      <c r="A4" s="2" t="s">
        <v>116</v>
      </c>
      <c r="B4" s="2">
        <v>91</v>
      </c>
      <c r="C4" s="2">
        <v>94</v>
      </c>
      <c r="D4" s="2">
        <v>92</v>
      </c>
      <c r="E4" s="2">
        <v>95</v>
      </c>
      <c r="F4" s="2">
        <v>96</v>
      </c>
      <c r="G4" s="2">
        <f t="shared" ref="G4:G9" si="0">SUM(B4:F4)</f>
        <v>468</v>
      </c>
      <c r="H4" s="13">
        <f t="shared" ref="H4:H9" si="1">AVERAGE(B4:F4)</f>
        <v>93.6</v>
      </c>
    </row>
    <row r="5" spans="1:8" x14ac:dyDescent="0.3">
      <c r="A5" s="2" t="s">
        <v>117</v>
      </c>
      <c r="B5" s="2">
        <v>76</v>
      </c>
      <c r="C5" s="2">
        <v>80</v>
      </c>
      <c r="D5" s="2">
        <v>83</v>
      </c>
      <c r="E5" s="2">
        <v>87</v>
      </c>
      <c r="F5" s="2">
        <v>85</v>
      </c>
      <c r="G5" s="2">
        <f t="shared" si="0"/>
        <v>411</v>
      </c>
      <c r="H5" s="13">
        <f t="shared" si="1"/>
        <v>82.2</v>
      </c>
    </row>
    <row r="6" spans="1:8" x14ac:dyDescent="0.3">
      <c r="A6" s="2" t="s">
        <v>118</v>
      </c>
      <c r="B6" s="2">
        <v>86</v>
      </c>
      <c r="C6" s="2">
        <v>86</v>
      </c>
      <c r="D6" s="2">
        <v>85</v>
      </c>
      <c r="E6" s="2">
        <v>87</v>
      </c>
      <c r="F6" s="2">
        <v>90</v>
      </c>
      <c r="G6" s="2">
        <f t="shared" si="0"/>
        <v>434</v>
      </c>
      <c r="H6" s="13">
        <f t="shared" si="1"/>
        <v>86.8</v>
      </c>
    </row>
    <row r="7" spans="1:8" x14ac:dyDescent="0.3">
      <c r="A7" s="2" t="s">
        <v>119</v>
      </c>
      <c r="B7" s="2">
        <v>75</v>
      </c>
      <c r="C7" s="2">
        <v>84</v>
      </c>
      <c r="D7" s="2">
        <v>79</v>
      </c>
      <c r="E7" s="2">
        <v>81</v>
      </c>
      <c r="F7" s="2">
        <v>78</v>
      </c>
      <c r="G7" s="2">
        <f t="shared" si="0"/>
        <v>397</v>
      </c>
      <c r="H7" s="13">
        <f t="shared" si="1"/>
        <v>79.400000000000006</v>
      </c>
    </row>
    <row r="8" spans="1:8" x14ac:dyDescent="0.3">
      <c r="A8" s="2" t="s">
        <v>120</v>
      </c>
      <c r="B8" s="2">
        <v>83</v>
      </c>
      <c r="C8" s="2">
        <v>88</v>
      </c>
      <c r="D8" s="2">
        <v>93</v>
      </c>
      <c r="E8" s="2">
        <v>90</v>
      </c>
      <c r="F8" s="2">
        <v>89</v>
      </c>
      <c r="G8" s="2">
        <f t="shared" si="0"/>
        <v>443</v>
      </c>
      <c r="H8" s="13">
        <f t="shared" si="1"/>
        <v>88.6</v>
      </c>
    </row>
    <row r="9" spans="1:8" x14ac:dyDescent="0.3">
      <c r="A9" s="2" t="s">
        <v>121</v>
      </c>
      <c r="B9" s="2">
        <v>86</v>
      </c>
      <c r="C9" s="2">
        <v>90</v>
      </c>
      <c r="D9" s="2">
        <v>89</v>
      </c>
      <c r="E9" s="2">
        <v>84</v>
      </c>
      <c r="F9" s="2">
        <v>91</v>
      </c>
      <c r="G9" s="2">
        <f t="shared" si="0"/>
        <v>440</v>
      </c>
      <c r="H9" s="13">
        <f t="shared" si="1"/>
        <v>88</v>
      </c>
    </row>
  </sheetData>
  <mergeCells count="1">
    <mergeCell ref="A1:H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김종일</cp:lastModifiedBy>
  <dcterms:created xsi:type="dcterms:W3CDTF">2018-11-30T08:13:24Z</dcterms:created>
  <dcterms:modified xsi:type="dcterms:W3CDTF">2019-01-15T02:49:46Z</dcterms:modified>
</cp:coreProperties>
</file>