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240" yWindow="135" windowWidth="26955" windowHeight="14805"/>
  </bookViews>
  <sheets>
    <sheet name="기본작업-1" sheetId="9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externalReferences>
    <externalReference r:id="rId9"/>
  </externalReferences>
  <definedNames>
    <definedName name="_xlnm._FilterDatabase" localSheetId="2" hidden="1">'기본작업-3'!$A$3:$G$15</definedName>
    <definedName name="_xlnm.Criteria" localSheetId="2">'기본작업-3'!$A$18:$B$19</definedName>
    <definedName name="_xlnm.Extract" localSheetId="2">'기본작업-3'!$A$22:$G$22</definedName>
    <definedName name="오픈일자">'[1]기본작업-1-8'!$E$5:$E$12</definedName>
    <definedName name="학점이">#REF!</definedName>
    <definedName name="학점표">#REF!</definedName>
  </definedNames>
  <calcPr calcId="145621"/>
</workbook>
</file>

<file path=xl/calcChain.xml><?xml version="1.0" encoding="utf-8"?>
<calcChain xmlns="http://schemas.openxmlformats.org/spreadsheetml/2006/main">
  <c r="E14" i="7" l="1"/>
  <c r="I32" i="5"/>
  <c r="I30" i="5"/>
  <c r="I23" i="5"/>
  <c r="I16" i="5"/>
  <c r="I9" i="5"/>
  <c r="G33" i="5"/>
  <c r="F33" i="5"/>
  <c r="E33" i="5"/>
  <c r="D33" i="5"/>
  <c r="C33" i="5"/>
  <c r="G31" i="5"/>
  <c r="F31" i="5"/>
  <c r="E31" i="5"/>
  <c r="D31" i="5"/>
  <c r="C31" i="5"/>
  <c r="G24" i="5"/>
  <c r="F24" i="5"/>
  <c r="E24" i="5"/>
  <c r="D24" i="5"/>
  <c r="C24" i="5"/>
  <c r="G17" i="5"/>
  <c r="F17" i="5"/>
  <c r="E17" i="5"/>
  <c r="D17" i="5"/>
  <c r="C17" i="5"/>
  <c r="G10" i="5"/>
  <c r="F10" i="5"/>
  <c r="E10" i="5"/>
  <c r="D10" i="5"/>
  <c r="C10" i="5"/>
  <c r="D30" i="4" l="1"/>
  <c r="D31" i="4"/>
  <c r="D32" i="4"/>
  <c r="D33" i="4"/>
  <c r="D34" i="4"/>
  <c r="D35" i="4"/>
  <c r="D36" i="4"/>
  <c r="D37" i="4"/>
  <c r="D29" i="4"/>
  <c r="J25" i="4"/>
  <c r="E17" i="4"/>
  <c r="E18" i="4"/>
  <c r="E19" i="4"/>
  <c r="E20" i="4"/>
  <c r="E25" i="4" s="1"/>
  <c r="E21" i="4"/>
  <c r="E22" i="4"/>
  <c r="E23" i="4"/>
  <c r="E24" i="4"/>
  <c r="E16" i="4"/>
  <c r="I4" i="4" l="1"/>
  <c r="I5" i="4"/>
  <c r="I6" i="4"/>
  <c r="I7" i="4"/>
  <c r="I8" i="4"/>
  <c r="I9" i="4"/>
  <c r="I10" i="4"/>
  <c r="I11" i="4"/>
  <c r="I12" i="4"/>
  <c r="I3" i="4"/>
  <c r="D4" i="4"/>
  <c r="D5" i="4"/>
  <c r="D6" i="4"/>
  <c r="D7" i="4"/>
  <c r="D8" i="4"/>
  <c r="D9" i="4"/>
  <c r="D10" i="4"/>
  <c r="D11" i="4"/>
  <c r="D12" i="4"/>
  <c r="D3" i="4"/>
  <c r="F5" i="8" l="1"/>
  <c r="F6" i="8"/>
  <c r="F7" i="8"/>
  <c r="F8" i="8"/>
  <c r="F9" i="8"/>
  <c r="F10" i="8"/>
  <c r="F11" i="8"/>
  <c r="F12" i="8"/>
  <c r="F13" i="8"/>
  <c r="F14" i="8"/>
  <c r="F4" i="8"/>
  <c r="E5" i="7"/>
  <c r="E6" i="7"/>
  <c r="E7" i="7"/>
  <c r="E8" i="7"/>
  <c r="E9" i="7"/>
  <c r="E10" i="7"/>
  <c r="E11" i="7"/>
  <c r="E12" i="7"/>
  <c r="E13" i="7"/>
  <c r="E4" i="7"/>
  <c r="B5" i="6" l="1"/>
  <c r="B4" i="6"/>
  <c r="B14" i="6" s="1"/>
  <c r="I4" i="5"/>
  <c r="I25" i="5"/>
  <c r="I19" i="5"/>
  <c r="I26" i="5"/>
  <c r="I5" i="5"/>
  <c r="I6" i="5"/>
  <c r="I11" i="5"/>
  <c r="I27" i="5"/>
  <c r="I20" i="5"/>
  <c r="I12" i="5"/>
  <c r="I28" i="5"/>
  <c r="I7" i="5"/>
  <c r="I21" i="5"/>
  <c r="I13" i="5"/>
  <c r="I29" i="5"/>
  <c r="I22" i="5"/>
  <c r="I14" i="5"/>
  <c r="I15" i="5"/>
  <c r="I8" i="5"/>
  <c r="I18" i="5"/>
  <c r="H4" i="5"/>
  <c r="H25" i="5"/>
  <c r="H19" i="5"/>
  <c r="H26" i="5"/>
  <c r="H5" i="5"/>
  <c r="H6" i="5"/>
  <c r="H11" i="5"/>
  <c r="H27" i="5"/>
  <c r="H20" i="5"/>
  <c r="H12" i="5"/>
  <c r="H28" i="5"/>
  <c r="H7" i="5"/>
  <c r="H21" i="5"/>
  <c r="H13" i="5"/>
  <c r="H29" i="5"/>
  <c r="H22" i="5"/>
  <c r="H14" i="5"/>
  <c r="H15" i="5"/>
  <c r="H8" i="5"/>
  <c r="H18" i="5"/>
  <c r="B8" i="6" l="1"/>
</calcChain>
</file>

<file path=xl/sharedStrings.xml><?xml version="1.0" encoding="utf-8"?>
<sst xmlns="http://schemas.openxmlformats.org/spreadsheetml/2006/main" count="406" uniqueCount="293">
  <si>
    <t>토요일</t>
    <phoneticPr fontId="4" type="noConversion"/>
  </si>
  <si>
    <t>중학생</t>
    <phoneticPr fontId="4" type="noConversion"/>
  </si>
  <si>
    <t>좋은 습관 독서법</t>
    <phoneticPr fontId="4" type="noConversion"/>
  </si>
  <si>
    <t>SANG-009</t>
  </si>
  <si>
    <t>고등학생</t>
    <phoneticPr fontId="4" type="noConversion"/>
  </si>
  <si>
    <t>톡톡 튀는 독서 토론 논술</t>
    <phoneticPr fontId="4" type="noConversion"/>
  </si>
  <si>
    <t>SANG-008</t>
  </si>
  <si>
    <t>목요일</t>
    <phoneticPr fontId="4" type="noConversion"/>
  </si>
  <si>
    <t>초등학생</t>
    <phoneticPr fontId="4" type="noConversion"/>
  </si>
  <si>
    <t>창의력을 키워주는 미술</t>
    <phoneticPr fontId="4" type="noConversion"/>
  </si>
  <si>
    <t>SANG-007</t>
  </si>
  <si>
    <t>수요일</t>
    <phoneticPr fontId="4" type="noConversion"/>
  </si>
  <si>
    <t>전체</t>
    <phoneticPr fontId="4" type="noConversion"/>
  </si>
  <si>
    <t>피로를 풀어주는 요가</t>
    <phoneticPr fontId="4" type="noConversion"/>
  </si>
  <si>
    <t>SANG-006</t>
  </si>
  <si>
    <t>집밥! 어렵지 않아요!</t>
    <phoneticPr fontId="4" type="noConversion"/>
  </si>
  <si>
    <t>SANG-005</t>
  </si>
  <si>
    <t>금요일</t>
    <phoneticPr fontId="4" type="noConversion"/>
  </si>
  <si>
    <t>수학의 정석</t>
    <phoneticPr fontId="4" type="noConversion"/>
  </si>
  <si>
    <t>SANG-004</t>
  </si>
  <si>
    <t>월요일</t>
    <phoneticPr fontId="4" type="noConversion"/>
  </si>
  <si>
    <t>High Easy English</t>
    <phoneticPr fontId="4" type="noConversion"/>
  </si>
  <si>
    <t>SANG-003</t>
  </si>
  <si>
    <t>어린이 발리 댄스</t>
    <phoneticPr fontId="4" type="noConversion"/>
  </si>
  <si>
    <t>SANG-002</t>
  </si>
  <si>
    <t>Hot Music School</t>
    <phoneticPr fontId="4" type="noConversion"/>
  </si>
  <si>
    <t>SANG-001</t>
    <phoneticPr fontId="4" type="noConversion"/>
  </si>
  <si>
    <t>수강비</t>
    <phoneticPr fontId="4" type="noConversion"/>
  </si>
  <si>
    <t>수강요일</t>
    <phoneticPr fontId="4" type="noConversion"/>
  </si>
  <si>
    <t>모집인원</t>
    <phoneticPr fontId="4" type="noConversion"/>
  </si>
  <si>
    <t>신청대상</t>
    <phoneticPr fontId="4" type="noConversion"/>
  </si>
  <si>
    <t>수강명</t>
    <phoneticPr fontId="4" type="noConversion"/>
  </si>
  <si>
    <t>수강코드</t>
    <phoneticPr fontId="4" type="noConversion"/>
  </si>
  <si>
    <t>상반기 문화 수강생 모집 현황</t>
    <phoneticPr fontId="4" type="noConversion"/>
  </si>
  <si>
    <t>제품명</t>
    <phoneticPr fontId="2" type="noConversion"/>
  </si>
  <si>
    <t>구분</t>
    <phoneticPr fontId="2" type="noConversion"/>
  </si>
  <si>
    <t>단위</t>
    <phoneticPr fontId="2" type="noConversion"/>
  </si>
  <si>
    <t>판매가</t>
    <phoneticPr fontId="2" type="noConversion"/>
  </si>
  <si>
    <t>판매량</t>
    <phoneticPr fontId="2" type="noConversion"/>
  </si>
  <si>
    <t>유통기한</t>
    <phoneticPr fontId="2" type="noConversion"/>
  </si>
  <si>
    <t>비고</t>
    <phoneticPr fontId="2" type="noConversion"/>
  </si>
  <si>
    <t>육포</t>
    <phoneticPr fontId="2" type="noConversion"/>
  </si>
  <si>
    <t>쿠키</t>
    <phoneticPr fontId="2" type="noConversion"/>
  </si>
  <si>
    <t>껌</t>
    <phoneticPr fontId="2" type="noConversion"/>
  </si>
  <si>
    <t>유기농치즈쿠키</t>
    <phoneticPr fontId="2" type="noConversion"/>
  </si>
  <si>
    <t>바우바우콤보쿠키</t>
    <phoneticPr fontId="2" type="noConversion"/>
  </si>
  <si>
    <t>허니버터링쿠키</t>
    <phoneticPr fontId="2" type="noConversion"/>
  </si>
  <si>
    <t>통가슴살육포</t>
    <phoneticPr fontId="2" type="noConversion"/>
  </si>
  <si>
    <t>오리오리육포</t>
    <phoneticPr fontId="2" type="noConversion"/>
  </si>
  <si>
    <t>롤롤치킨육포</t>
    <phoneticPr fontId="2" type="noConversion"/>
  </si>
  <si>
    <t>왈왈크런치껌</t>
    <phoneticPr fontId="2" type="noConversion"/>
  </si>
  <si>
    <t>울트라치킨껌</t>
    <phoneticPr fontId="2" type="noConversion"/>
  </si>
  <si>
    <t>칼슘가득껌</t>
    <phoneticPr fontId="2" type="noConversion"/>
  </si>
  <si>
    <t>웰빙훈제케어간식</t>
    <phoneticPr fontId="2" type="noConversion"/>
  </si>
  <si>
    <t>건강한오리육포</t>
    <phoneticPr fontId="2" type="noConversion"/>
  </si>
  <si>
    <t>덴탈케어스틱</t>
    <phoneticPr fontId="2" type="noConversion"/>
  </si>
  <si>
    <t>간식</t>
    <phoneticPr fontId="2" type="noConversion"/>
  </si>
  <si>
    <t>기능성</t>
    <phoneticPr fontId="2" type="noConversion"/>
  </si>
  <si>
    <t>일반</t>
    <phoneticPr fontId="2" type="noConversion"/>
  </si>
  <si>
    <t>대형견</t>
    <phoneticPr fontId="2" type="noConversion"/>
  </si>
  <si>
    <t>소형견</t>
    <phoneticPr fontId="2" type="noConversion"/>
  </si>
  <si>
    <t>150g</t>
    <phoneticPr fontId="2" type="noConversion"/>
  </si>
  <si>
    <t>300g</t>
    <phoneticPr fontId="2" type="noConversion"/>
  </si>
  <si>
    <t>100g</t>
    <phoneticPr fontId="2" type="noConversion"/>
  </si>
  <si>
    <t>250g</t>
    <phoneticPr fontId="2" type="noConversion"/>
  </si>
  <si>
    <t>70g</t>
    <phoneticPr fontId="2" type="noConversion"/>
  </si>
  <si>
    <t>120g</t>
    <phoneticPr fontId="2" type="noConversion"/>
  </si>
  <si>
    <t>65g</t>
    <phoneticPr fontId="2" type="noConversion"/>
  </si>
  <si>
    <t>350g</t>
    <phoneticPr fontId="2" type="noConversion"/>
  </si>
  <si>
    <t>85g</t>
    <phoneticPr fontId="2" type="noConversion"/>
  </si>
  <si>
    <t>120g</t>
    <phoneticPr fontId="2" type="noConversion"/>
  </si>
  <si>
    <t>100g</t>
    <phoneticPr fontId="2" type="noConversion"/>
  </si>
  <si>
    <t>95g</t>
    <phoneticPr fontId="2" type="noConversion"/>
  </si>
  <si>
    <t>2020년 5월</t>
    <phoneticPr fontId="2" type="noConversion"/>
  </si>
  <si>
    <t>2019년 3월</t>
    <phoneticPr fontId="2" type="noConversion"/>
  </si>
  <si>
    <t>2020년 8월</t>
    <phoneticPr fontId="2" type="noConversion"/>
  </si>
  <si>
    <t>2019년 10월</t>
    <phoneticPr fontId="2" type="noConversion"/>
  </si>
  <si>
    <t>2019년 10월</t>
    <phoneticPr fontId="2" type="noConversion"/>
  </si>
  <si>
    <t>2019년 1월</t>
    <phoneticPr fontId="2" type="noConversion"/>
  </si>
  <si>
    <t>2020년 8월</t>
    <phoneticPr fontId="2" type="noConversion"/>
  </si>
  <si>
    <t>2018년 12월</t>
    <phoneticPr fontId="2" type="noConversion"/>
  </si>
  <si>
    <t>상공호텔 예약 현황</t>
    <phoneticPr fontId="2" type="noConversion"/>
  </si>
  <si>
    <t>예약자명</t>
    <phoneticPr fontId="2" type="noConversion"/>
  </si>
  <si>
    <t>숙박일수</t>
    <phoneticPr fontId="2" type="noConversion"/>
  </si>
  <si>
    <t>상품명</t>
    <phoneticPr fontId="2" type="noConversion"/>
  </si>
  <si>
    <t>인원수</t>
    <phoneticPr fontId="2" type="noConversion"/>
  </si>
  <si>
    <t>프리미엄</t>
    <phoneticPr fontId="2" type="noConversion"/>
  </si>
  <si>
    <t>골드</t>
    <phoneticPr fontId="2" type="noConversion"/>
  </si>
  <si>
    <t>회원</t>
    <phoneticPr fontId="2" type="noConversion"/>
  </si>
  <si>
    <t>비회원</t>
    <phoneticPr fontId="2" type="noConversion"/>
  </si>
  <si>
    <t>고숙자</t>
    <phoneticPr fontId="2" type="noConversion"/>
  </si>
  <si>
    <t>양정원</t>
    <phoneticPr fontId="2" type="noConversion"/>
  </si>
  <si>
    <t>이호원</t>
    <phoneticPr fontId="2" type="noConversion"/>
  </si>
  <si>
    <t>박정훈</t>
    <phoneticPr fontId="2" type="noConversion"/>
  </si>
  <si>
    <t>유현민</t>
    <phoneticPr fontId="2" type="noConversion"/>
  </si>
  <si>
    <t>한인국</t>
    <phoneticPr fontId="2" type="noConversion"/>
  </si>
  <si>
    <t>강주봉</t>
    <phoneticPr fontId="2" type="noConversion"/>
  </si>
  <si>
    <t>김원래</t>
    <phoneticPr fontId="2" type="noConversion"/>
  </si>
  <si>
    <t>최희선</t>
    <phoneticPr fontId="2" type="noConversion"/>
  </si>
  <si>
    <t>정영희</t>
    <phoneticPr fontId="2" type="noConversion"/>
  </si>
  <si>
    <t>김성은</t>
    <phoneticPr fontId="2" type="noConversion"/>
  </si>
  <si>
    <t>이성열</t>
    <phoneticPr fontId="2" type="noConversion"/>
  </si>
  <si>
    <t>1박2일</t>
    <phoneticPr fontId="2" type="noConversion"/>
  </si>
  <si>
    <t>2박3일</t>
    <phoneticPr fontId="2" type="noConversion"/>
  </si>
  <si>
    <t>3박4일</t>
    <phoneticPr fontId="2" type="noConversion"/>
  </si>
  <si>
    <t>이용금액</t>
    <phoneticPr fontId="2" type="noConversion"/>
  </si>
  <si>
    <t>할인금액</t>
    <phoneticPr fontId="2" type="noConversion"/>
  </si>
  <si>
    <t>1학년 중간고사 성적 현황</t>
    <phoneticPr fontId="2" type="noConversion"/>
  </si>
  <si>
    <t>성명</t>
    <phoneticPr fontId="2" type="noConversion"/>
  </si>
  <si>
    <t>반</t>
    <phoneticPr fontId="2" type="noConversion"/>
  </si>
  <si>
    <t>국어</t>
    <phoneticPr fontId="2" type="noConversion"/>
  </si>
  <si>
    <t>영어</t>
    <phoneticPr fontId="2" type="noConversion"/>
  </si>
  <si>
    <t>수학</t>
    <phoneticPr fontId="2" type="noConversion"/>
  </si>
  <si>
    <t>과학</t>
    <phoneticPr fontId="2" type="noConversion"/>
  </si>
  <si>
    <t>사회</t>
    <phoneticPr fontId="2" type="noConversion"/>
  </si>
  <si>
    <t>합계</t>
    <phoneticPr fontId="2" type="noConversion"/>
  </si>
  <si>
    <t>평균</t>
    <phoneticPr fontId="2" type="noConversion"/>
  </si>
  <si>
    <t>김은주</t>
    <phoneticPr fontId="2" type="noConversion"/>
  </si>
  <si>
    <t>한지영</t>
    <phoneticPr fontId="2" type="noConversion"/>
  </si>
  <si>
    <t>유지은</t>
    <phoneticPr fontId="2" type="noConversion"/>
  </si>
  <si>
    <t>강서윤</t>
    <phoneticPr fontId="2" type="noConversion"/>
  </si>
  <si>
    <t>정수연</t>
    <phoneticPr fontId="2" type="noConversion"/>
  </si>
  <si>
    <t>황하윤</t>
    <phoneticPr fontId="2" type="noConversion"/>
  </si>
  <si>
    <t>신서윤</t>
    <phoneticPr fontId="2" type="noConversion"/>
  </si>
  <si>
    <t>이지원</t>
    <phoneticPr fontId="2" type="noConversion"/>
  </si>
  <si>
    <t>김유진</t>
    <phoneticPr fontId="2" type="noConversion"/>
  </si>
  <si>
    <t>박지훈</t>
    <phoneticPr fontId="2" type="noConversion"/>
  </si>
  <si>
    <t>이영호</t>
    <phoneticPr fontId="2" type="noConversion"/>
  </si>
  <si>
    <t>최영식</t>
    <phoneticPr fontId="2" type="noConversion"/>
  </si>
  <si>
    <t>송성수</t>
    <phoneticPr fontId="2" type="noConversion"/>
  </si>
  <si>
    <t>이정호</t>
    <phoneticPr fontId="2" type="noConversion"/>
  </si>
  <si>
    <t>한상훈</t>
    <phoneticPr fontId="2" type="noConversion"/>
  </si>
  <si>
    <t>김준호</t>
    <phoneticPr fontId="2" type="noConversion"/>
  </si>
  <si>
    <t>김도윤</t>
    <phoneticPr fontId="2" type="noConversion"/>
  </si>
  <si>
    <t>성도현</t>
    <phoneticPr fontId="2" type="noConversion"/>
  </si>
  <si>
    <t>조현우</t>
    <phoneticPr fontId="2" type="noConversion"/>
  </si>
  <si>
    <t>강하준</t>
    <phoneticPr fontId="2" type="noConversion"/>
  </si>
  <si>
    <t>판매가</t>
    <phoneticPr fontId="2" type="noConversion"/>
  </si>
  <si>
    <t>판매량</t>
    <phoneticPr fontId="2" type="noConversion"/>
  </si>
  <si>
    <t>생산원가</t>
    <phoneticPr fontId="2" type="noConversion"/>
  </si>
  <si>
    <t>임대료</t>
    <phoneticPr fontId="2" type="noConversion"/>
  </si>
  <si>
    <t>매출총액</t>
    <phoneticPr fontId="2" type="noConversion"/>
  </si>
  <si>
    <t>인건비</t>
    <phoneticPr fontId="2" type="noConversion"/>
  </si>
  <si>
    <t>판매가</t>
    <phoneticPr fontId="2" type="noConversion"/>
  </si>
  <si>
    <t>판매량</t>
    <phoneticPr fontId="2" type="noConversion"/>
  </si>
  <si>
    <t>4월 영업이익</t>
    <phoneticPr fontId="2" type="noConversion"/>
  </si>
  <si>
    <t>영업이익</t>
    <phoneticPr fontId="2" type="noConversion"/>
  </si>
  <si>
    <t>판매가와 판매량 변동에 따른 영업이익 현황</t>
    <phoneticPr fontId="2" type="noConversion"/>
  </si>
  <si>
    <t>예매량</t>
    <phoneticPr fontId="2" type="noConversion"/>
  </si>
  <si>
    <t>어린이뮤지컬 예매 현황</t>
    <phoneticPr fontId="2" type="noConversion"/>
  </si>
  <si>
    <t>공연일</t>
    <phoneticPr fontId="2" type="noConversion"/>
  </si>
  <si>
    <t>공연시간</t>
    <phoneticPr fontId="2" type="noConversion"/>
  </si>
  <si>
    <t>가격</t>
    <phoneticPr fontId="2" type="noConversion"/>
  </si>
  <si>
    <t>예매총액</t>
    <phoneticPr fontId="2" type="noConversion"/>
  </si>
  <si>
    <t>합계</t>
    <phoneticPr fontId="2" type="noConversion"/>
  </si>
  <si>
    <t>7시</t>
    <phoneticPr fontId="2" type="noConversion"/>
  </si>
  <si>
    <t>2시</t>
    <phoneticPr fontId="2" type="noConversion"/>
  </si>
  <si>
    <t>2월 3일</t>
    <phoneticPr fontId="2" type="noConversion"/>
  </si>
  <si>
    <t>2월 4일</t>
  </si>
  <si>
    <t>2월 5일</t>
  </si>
  <si>
    <t>2월 6일</t>
  </si>
  <si>
    <t>2월 7일</t>
  </si>
  <si>
    <t>2월 8일</t>
  </si>
  <si>
    <t>2월 9일</t>
  </si>
  <si>
    <t>2월 10일</t>
  </si>
  <si>
    <t>2월 11일</t>
  </si>
  <si>
    <t>2월 12일</t>
  </si>
  <si>
    <t>진료 기록 현황</t>
    <phoneticPr fontId="2" type="noConversion"/>
  </si>
  <si>
    <t>번호</t>
    <phoneticPr fontId="2" type="noConversion"/>
  </si>
  <si>
    <t>성명</t>
    <phoneticPr fontId="2" type="noConversion"/>
  </si>
  <si>
    <t>나이</t>
    <phoneticPr fontId="2" type="noConversion"/>
  </si>
  <si>
    <t>진찰료</t>
    <phoneticPr fontId="2" type="noConversion"/>
  </si>
  <si>
    <t>검사비</t>
    <phoneticPr fontId="2" type="noConversion"/>
  </si>
  <si>
    <t>총액</t>
    <phoneticPr fontId="2" type="noConversion"/>
  </si>
  <si>
    <t>심은정</t>
    <phoneticPr fontId="2" type="noConversion"/>
  </si>
  <si>
    <t>김수진</t>
    <phoneticPr fontId="2" type="noConversion"/>
  </si>
  <si>
    <t>박미영</t>
    <phoneticPr fontId="2" type="noConversion"/>
  </si>
  <si>
    <t>윤정숙</t>
    <phoneticPr fontId="2" type="noConversion"/>
  </si>
  <si>
    <t>이민지</t>
    <phoneticPr fontId="2" type="noConversion"/>
  </si>
  <si>
    <t>최성수</t>
    <phoneticPr fontId="2" type="noConversion"/>
  </si>
  <si>
    <t>김영수</t>
    <phoneticPr fontId="2" type="noConversion"/>
  </si>
  <si>
    <t>박성철</t>
    <phoneticPr fontId="2" type="noConversion"/>
  </si>
  <si>
    <t>이찬조</t>
    <phoneticPr fontId="2" type="noConversion"/>
  </si>
  <si>
    <t>강경욱</t>
    <phoneticPr fontId="2" type="noConversion"/>
  </si>
  <si>
    <t>조성민</t>
    <phoneticPr fontId="2" type="noConversion"/>
  </si>
  <si>
    <t>[표1]</t>
    <phoneticPr fontId="2" type="noConversion"/>
  </si>
  <si>
    <t>제품코드</t>
    <phoneticPr fontId="2" type="noConversion"/>
  </si>
  <si>
    <t>판매량</t>
    <phoneticPr fontId="2" type="noConversion"/>
  </si>
  <si>
    <t>의류 판매 현황</t>
    <phoneticPr fontId="2" type="noConversion"/>
  </si>
  <si>
    <t>판매가</t>
    <phoneticPr fontId="2" type="noConversion"/>
  </si>
  <si>
    <t>M-C-01</t>
    <phoneticPr fontId="2" type="noConversion"/>
  </si>
  <si>
    <t>W-S-03</t>
    <phoneticPr fontId="2" type="noConversion"/>
  </si>
  <si>
    <t>W-B-03</t>
    <phoneticPr fontId="2" type="noConversion"/>
  </si>
  <si>
    <t>M-A-01</t>
    <phoneticPr fontId="2" type="noConversion"/>
  </si>
  <si>
    <t>W-H-03</t>
    <phoneticPr fontId="2" type="noConversion"/>
  </si>
  <si>
    <t>W-U-03</t>
    <phoneticPr fontId="2" type="noConversion"/>
  </si>
  <si>
    <t>M-N-01</t>
    <phoneticPr fontId="2" type="noConversion"/>
  </si>
  <si>
    <t>O-P-05</t>
    <phoneticPr fontId="2" type="noConversion"/>
  </si>
  <si>
    <t>O-L-05</t>
    <phoneticPr fontId="2" type="noConversion"/>
  </si>
  <si>
    <t>O-X-05</t>
    <phoneticPr fontId="2" type="noConversion"/>
  </si>
  <si>
    <t>[표2]</t>
    <phoneticPr fontId="2" type="noConversion"/>
  </si>
  <si>
    <t>카테고리</t>
    <phoneticPr fontId="2" type="noConversion"/>
  </si>
  <si>
    <t>게임명</t>
    <phoneticPr fontId="2" type="noConversion"/>
  </si>
  <si>
    <t>RPG</t>
    <phoneticPr fontId="2" type="noConversion"/>
  </si>
  <si>
    <t>라니즈</t>
    <phoneticPr fontId="2" type="noConversion"/>
  </si>
  <si>
    <t>뮤우리집</t>
    <phoneticPr fontId="2" type="noConversion"/>
  </si>
  <si>
    <t>블레이드</t>
    <phoneticPr fontId="2" type="noConversion"/>
  </si>
  <si>
    <t>야망</t>
    <phoneticPr fontId="2" type="noConversion"/>
  </si>
  <si>
    <t>스포츠</t>
    <phoneticPr fontId="2" type="noConversion"/>
  </si>
  <si>
    <t>야구마구</t>
    <phoneticPr fontId="2" type="noConversion"/>
  </si>
  <si>
    <t>굿피파</t>
    <phoneticPr fontId="2" type="noConversion"/>
  </si>
  <si>
    <t>덩크덩크</t>
    <phoneticPr fontId="2" type="noConversion"/>
  </si>
  <si>
    <t>디펜스</t>
    <phoneticPr fontId="2" type="noConversion"/>
  </si>
  <si>
    <t>로얄디펜스</t>
    <phoneticPr fontId="2" type="noConversion"/>
  </si>
  <si>
    <t>클린스</t>
    <phoneticPr fontId="2" type="noConversion"/>
  </si>
  <si>
    <t>순위</t>
    <phoneticPr fontId="2" type="noConversion"/>
  </si>
  <si>
    <t>모바일 게임</t>
    <phoneticPr fontId="2" type="noConversion"/>
  </si>
  <si>
    <t>퍼즐</t>
    <phoneticPr fontId="2" type="noConversion"/>
  </si>
  <si>
    <t>애니펀</t>
    <phoneticPr fontId="2" type="noConversion"/>
  </si>
  <si>
    <t>다운로드</t>
    <phoneticPr fontId="2" type="noConversion"/>
  </si>
  <si>
    <t>[표3]</t>
    <phoneticPr fontId="2" type="noConversion"/>
  </si>
  <si>
    <t>과일 판매 현황</t>
    <phoneticPr fontId="2" type="noConversion"/>
  </si>
  <si>
    <t>구분</t>
    <phoneticPr fontId="2" type="noConversion"/>
  </si>
  <si>
    <t>과일명</t>
    <phoneticPr fontId="2" type="noConversion"/>
  </si>
  <si>
    <t>판매총액</t>
    <phoneticPr fontId="2" type="noConversion"/>
  </si>
  <si>
    <t>국산</t>
    <phoneticPr fontId="2" type="noConversion"/>
  </si>
  <si>
    <t>포도</t>
    <phoneticPr fontId="2" type="noConversion"/>
  </si>
  <si>
    <t>배</t>
    <phoneticPr fontId="2" type="noConversion"/>
  </si>
  <si>
    <t>사과</t>
    <phoneticPr fontId="2" type="noConversion"/>
  </si>
  <si>
    <t>수박</t>
    <phoneticPr fontId="2" type="noConversion"/>
  </si>
  <si>
    <t>딸기</t>
    <phoneticPr fontId="2" type="noConversion"/>
  </si>
  <si>
    <t>수입산</t>
    <phoneticPr fontId="2" type="noConversion"/>
  </si>
  <si>
    <t>바나나</t>
    <phoneticPr fontId="2" type="noConversion"/>
  </si>
  <si>
    <t>망고</t>
    <phoneticPr fontId="2" type="noConversion"/>
  </si>
  <si>
    <t>파인애플</t>
    <phoneticPr fontId="2" type="noConversion"/>
  </si>
  <si>
    <t>체리</t>
    <phoneticPr fontId="2" type="noConversion"/>
  </si>
  <si>
    <t>조건에 맞는 개수</t>
    <phoneticPr fontId="2" type="noConversion"/>
  </si>
  <si>
    <t>[표4]</t>
    <phoneticPr fontId="2" type="noConversion"/>
  </si>
  <si>
    <t>급여 지급 현황</t>
    <phoneticPr fontId="2" type="noConversion"/>
  </si>
  <si>
    <t>사원코드</t>
    <phoneticPr fontId="2" type="noConversion"/>
  </si>
  <si>
    <t>직위</t>
    <phoneticPr fontId="2" type="noConversion"/>
  </si>
  <si>
    <t>지급액</t>
    <phoneticPr fontId="2" type="noConversion"/>
  </si>
  <si>
    <t>부서명</t>
    <phoneticPr fontId="2" type="noConversion"/>
  </si>
  <si>
    <t>인사부</t>
    <phoneticPr fontId="2" type="noConversion"/>
  </si>
  <si>
    <t>총무부</t>
    <phoneticPr fontId="2" type="noConversion"/>
  </si>
  <si>
    <t>영업부</t>
    <phoneticPr fontId="2" type="noConversion"/>
  </si>
  <si>
    <t>과장</t>
    <phoneticPr fontId="2" type="noConversion"/>
  </si>
  <si>
    <t>대리</t>
    <phoneticPr fontId="2" type="noConversion"/>
  </si>
  <si>
    <t>사원</t>
    <phoneticPr fontId="2" type="noConversion"/>
  </si>
  <si>
    <t>H1025</t>
    <phoneticPr fontId="2" type="noConversion"/>
  </si>
  <si>
    <t>H5548</t>
    <phoneticPr fontId="2" type="noConversion"/>
  </si>
  <si>
    <t>H3125</t>
    <phoneticPr fontId="2" type="noConversion"/>
  </si>
  <si>
    <t>G4201</t>
    <phoneticPr fontId="2" type="noConversion"/>
  </si>
  <si>
    <t>G6815</t>
    <phoneticPr fontId="2" type="noConversion"/>
  </si>
  <si>
    <t>G9333</t>
    <phoneticPr fontId="2" type="noConversion"/>
  </si>
  <si>
    <t>S1758</t>
    <phoneticPr fontId="2" type="noConversion"/>
  </si>
  <si>
    <t>S6152</t>
    <phoneticPr fontId="2" type="noConversion"/>
  </si>
  <si>
    <t>S3674</t>
    <phoneticPr fontId="2" type="noConversion"/>
  </si>
  <si>
    <t>과장 지급액 평균</t>
    <phoneticPr fontId="2" type="noConversion"/>
  </si>
  <si>
    <t>[표5]</t>
    <phoneticPr fontId="2" type="noConversion"/>
  </si>
  <si>
    <t>고객 관리 현황</t>
    <phoneticPr fontId="2" type="noConversion"/>
  </si>
  <si>
    <t>구입횟수</t>
    <phoneticPr fontId="2" type="noConversion"/>
  </si>
  <si>
    <t>구입액</t>
    <phoneticPr fontId="2" type="noConversion"/>
  </si>
  <si>
    <t>등급</t>
    <phoneticPr fontId="2" type="noConversion"/>
  </si>
  <si>
    <t>&lt;등급표&gt;</t>
    <phoneticPr fontId="2" type="noConversion"/>
  </si>
  <si>
    <t>금액</t>
    <phoneticPr fontId="2" type="noConversion"/>
  </si>
  <si>
    <t>고객명</t>
    <phoneticPr fontId="2" type="noConversion"/>
  </si>
  <si>
    <t>한승연</t>
    <phoneticPr fontId="2" type="noConversion"/>
  </si>
  <si>
    <t>김영아</t>
    <phoneticPr fontId="2" type="noConversion"/>
  </si>
  <si>
    <t>손예진</t>
    <phoneticPr fontId="2" type="noConversion"/>
  </si>
  <si>
    <t>김상식</t>
    <phoneticPr fontId="2" type="noConversion"/>
  </si>
  <si>
    <t>전두철</t>
    <phoneticPr fontId="2" type="noConversion"/>
  </si>
  <si>
    <t>원유준</t>
    <phoneticPr fontId="2" type="noConversion"/>
  </si>
  <si>
    <t>안영환</t>
    <phoneticPr fontId="2" type="noConversion"/>
  </si>
  <si>
    <t>조재현</t>
    <phoneticPr fontId="2" type="noConversion"/>
  </si>
  <si>
    <t>이유정</t>
    <phoneticPr fontId="2" type="noConversion"/>
  </si>
  <si>
    <t>VIP</t>
    <phoneticPr fontId="2" type="noConversion"/>
  </si>
  <si>
    <t>실버</t>
    <phoneticPr fontId="2" type="noConversion"/>
  </si>
  <si>
    <t>▣반려동물 간식 판매 현황▣</t>
    <phoneticPr fontId="2" type="noConversion"/>
  </si>
  <si>
    <t>구분</t>
    <phoneticPr fontId="2" type="noConversion"/>
  </si>
  <si>
    <t>비회원</t>
    <phoneticPr fontId="2" type="noConversion"/>
  </si>
  <si>
    <t>할인금액</t>
    <phoneticPr fontId="2" type="noConversion"/>
  </si>
  <si>
    <t>&lt;=70000</t>
    <phoneticPr fontId="2" type="noConversion"/>
  </si>
  <si>
    <t>1 요약</t>
  </si>
  <si>
    <t>2 요약</t>
  </si>
  <si>
    <t>3 요약</t>
  </si>
  <si>
    <t>4 요약</t>
  </si>
  <si>
    <t>총합계</t>
  </si>
  <si>
    <t>1 최대값</t>
  </si>
  <si>
    <t>2 최대값</t>
  </si>
  <si>
    <t>3 최대값</t>
  </si>
  <si>
    <t>4 최대값</t>
  </si>
  <si>
    <t>전체 최대값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</si>
</sst>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#,##0_ "/>
    <numFmt numFmtId="178" formatCode="@&quot;까&quot;&quot;지&quot;"/>
  </numFmts>
  <fonts count="2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5" fillId="21" borderId="2" applyNumberFormat="0" applyFont="0" applyAlignment="0" applyProtection="0">
      <alignment vertical="center"/>
    </xf>
    <xf numFmtId="9" fontId="10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3" applyNumberFormat="0" applyAlignment="0" applyProtection="0">
      <alignment vertical="center"/>
    </xf>
    <xf numFmtId="41" fontId="10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9" applyNumberFormat="0" applyAlignment="0" applyProtection="0">
      <alignment vertical="center"/>
    </xf>
    <xf numFmtId="42" fontId="10" fillId="0" borderId="0" applyFont="0" applyFill="0" applyBorder="0" applyAlignment="0" applyProtection="0"/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2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24" fillId="0" borderId="0" xfId="0" applyFont="1">
      <alignment vertical="center"/>
    </xf>
    <xf numFmtId="177" fontId="0" fillId="0" borderId="10" xfId="1" applyNumberFormat="1" applyFont="1" applyBorder="1" applyAlignment="1">
      <alignment horizontal="right" vertical="center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6" fillId="0" borderId="10" xfId="0" applyFont="1" applyBorder="1" applyAlignment="1">
      <alignment horizontal="center" vertical="center"/>
    </xf>
    <xf numFmtId="0" fontId="26" fillId="24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24" borderId="10" xfId="0" applyFill="1" applyBorder="1" applyAlignment="1">
      <alignment horizontal="center" vertical="center"/>
    </xf>
    <xf numFmtId="0" fontId="0" fillId="25" borderId="10" xfId="0" applyFill="1" applyBorder="1">
      <alignment vertical="center"/>
    </xf>
    <xf numFmtId="0" fontId="0" fillId="0" borderId="10" xfId="0" applyBorder="1">
      <alignment vertical="center"/>
    </xf>
    <xf numFmtId="178" fontId="0" fillId="0" borderId="10" xfId="0" applyNumberFormat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17" fillId="0" borderId="6" xfId="41" applyAlignment="1">
      <alignment horizontal="center" vertical="center"/>
    </xf>
    <xf numFmtId="0" fontId="0" fillId="25" borderId="10" xfId="0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6" fillId="24" borderId="12" xfId="0" applyFont="1" applyFill="1" applyBorder="1" applyAlignment="1">
      <alignment horizontal="center" vertical="center"/>
    </xf>
    <xf numFmtId="0" fontId="26" fillId="24" borderId="13" xfId="0" applyFont="1" applyFill="1" applyBorder="1" applyAlignment="1">
      <alignment horizontal="center" vertical="center"/>
    </xf>
    <xf numFmtId="0" fontId="26" fillId="24" borderId="14" xfId="0" applyFont="1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26" borderId="10" xfId="0" applyFill="1" applyBorder="1" applyAlignment="1">
      <alignment horizontal="center" vertical="center"/>
    </xf>
    <xf numFmtId="0" fontId="0" fillId="26" borderId="12" xfId="0" applyFill="1" applyBorder="1" applyAlignment="1">
      <alignment horizontal="center" vertical="center"/>
    </xf>
    <xf numFmtId="0" fontId="0" fillId="26" borderId="13" xfId="0" applyFill="1" applyBorder="1" applyAlignment="1">
      <alignment horizontal="center" vertical="center"/>
    </xf>
    <xf numFmtId="0" fontId="0" fillId="26" borderId="14" xfId="0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14" fontId="0" fillId="0" borderId="10" xfId="0" applyNumberFormat="1" applyFill="1" applyBorder="1" applyAlignment="1">
      <alignment horizontal="center" vertical="center"/>
    </xf>
    <xf numFmtId="41" fontId="0" fillId="0" borderId="10" xfId="1" applyFont="1" applyFill="1" applyBorder="1" applyAlignment="1">
      <alignment horizontal="center" vertical="center"/>
    </xf>
    <xf numFmtId="41" fontId="0" fillId="0" borderId="10" xfId="0" applyNumberFormat="1" applyFill="1" applyBorder="1" applyAlignment="1">
      <alignment horizontal="center" vertical="center"/>
    </xf>
  </cellXfs>
  <cellStyles count="50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백분율 2" xfId="31"/>
    <cellStyle name="백분율 3" xfId="32"/>
    <cellStyle name="보통 2" xfId="33"/>
    <cellStyle name="설명 텍스트 2" xfId="34"/>
    <cellStyle name="셀 확인 2" xfId="35"/>
    <cellStyle name="쉼표 [0]" xfId="1" builtinId="6"/>
    <cellStyle name="쉼표 [0] 2" xfId="36"/>
    <cellStyle name="쉼표 [0] 3" xfId="37"/>
    <cellStyle name="연결된 셀 2" xfId="38"/>
    <cellStyle name="요약 2" xfId="39"/>
    <cellStyle name="입력 2" xfId="40"/>
    <cellStyle name="제목 1 2" xfId="41"/>
    <cellStyle name="제목 2 2" xfId="42"/>
    <cellStyle name="제목 3 2" xfId="43"/>
    <cellStyle name="제목 4 2" xfId="44"/>
    <cellStyle name="제목 5" xfId="45"/>
    <cellStyle name="좋음 2" xfId="46"/>
    <cellStyle name="출력 2" xfId="47"/>
    <cellStyle name="통화 [0] 2" xfId="48"/>
    <cellStyle name="표준" xfId="0" builtinId="0"/>
    <cellStyle name="표준 2" xfId="2"/>
    <cellStyle name="표준 3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u="sng">
                <a:latin typeface="굴림체" panose="020B0609000101010101" pitchFamily="49" charset="-127"/>
                <a:ea typeface="굴림체" panose="020B0609000101010101" pitchFamily="49" charset="-127"/>
              </a:defRPr>
            </a:pPr>
            <a:r>
              <a:rPr lang="en-US" altLang="ko-KR" sz="1600" u="sng">
                <a:latin typeface="굴림체" panose="020B0609000101010101" pitchFamily="49" charset="-127"/>
                <a:ea typeface="굴림체" panose="020B0609000101010101" pitchFamily="49" charset="-127"/>
              </a:rPr>
              <a:t>30/40</a:t>
            </a:r>
            <a:r>
              <a:rPr lang="ko-KR" altLang="en-US" sz="1600" u="sng">
                <a:latin typeface="굴림체" panose="020B0609000101010101" pitchFamily="49" charset="-127"/>
                <a:ea typeface="굴림체" panose="020B0609000101010101" pitchFamily="49" charset="-127"/>
              </a:rPr>
              <a:t>대 진료 기록 현황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진찰료</c:v>
                </c:pt>
              </c:strCache>
            </c:strRef>
          </c:tx>
          <c:invertIfNegative val="0"/>
          <c:cat>
            <c:strRef>
              <c:f>차트작업!$B$7:$B$11</c:f>
              <c:strCache>
                <c:ptCount val="5"/>
                <c:pt idx="0">
                  <c:v>박미영</c:v>
                </c:pt>
                <c:pt idx="1">
                  <c:v>이찬조</c:v>
                </c:pt>
                <c:pt idx="2">
                  <c:v>강경욱</c:v>
                </c:pt>
                <c:pt idx="3">
                  <c:v>윤정숙</c:v>
                </c:pt>
                <c:pt idx="4">
                  <c:v>조성민</c:v>
                </c:pt>
              </c:strCache>
            </c:strRef>
          </c:cat>
          <c:val>
            <c:numRef>
              <c:f>차트작업!$D$7:$D$11</c:f>
              <c:numCache>
                <c:formatCode>#,##0_ </c:formatCode>
                <c:ptCount val="5"/>
                <c:pt idx="0">
                  <c:v>10500</c:v>
                </c:pt>
                <c:pt idx="1">
                  <c:v>12100</c:v>
                </c:pt>
                <c:pt idx="2">
                  <c:v>10700</c:v>
                </c:pt>
                <c:pt idx="3">
                  <c:v>14300</c:v>
                </c:pt>
                <c:pt idx="4">
                  <c:v>7900</c:v>
                </c:pt>
              </c:numCache>
            </c:numRef>
          </c:val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검사비</c:v>
                </c:pt>
              </c:strCache>
            </c:strRef>
          </c:tx>
          <c:invertIfNegative val="0"/>
          <c:cat>
            <c:strRef>
              <c:f>차트작업!$B$7:$B$11</c:f>
              <c:strCache>
                <c:ptCount val="5"/>
                <c:pt idx="0">
                  <c:v>박미영</c:v>
                </c:pt>
                <c:pt idx="1">
                  <c:v>이찬조</c:v>
                </c:pt>
                <c:pt idx="2">
                  <c:v>강경욱</c:v>
                </c:pt>
                <c:pt idx="3">
                  <c:v>윤정숙</c:v>
                </c:pt>
                <c:pt idx="4">
                  <c:v>조성민</c:v>
                </c:pt>
              </c:strCache>
            </c:strRef>
          </c:cat>
          <c:val>
            <c:numRef>
              <c:f>차트작업!$E$7:$E$11</c:f>
              <c:numCache>
                <c:formatCode>#,##0_ </c:formatCode>
                <c:ptCount val="5"/>
                <c:pt idx="0">
                  <c:v>16400</c:v>
                </c:pt>
                <c:pt idx="1">
                  <c:v>21800</c:v>
                </c:pt>
                <c:pt idx="2">
                  <c:v>19800</c:v>
                </c:pt>
                <c:pt idx="3">
                  <c:v>16700</c:v>
                </c:pt>
                <c:pt idx="4">
                  <c:v>24000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757120"/>
        <c:axId val="115899392"/>
      </c:barChart>
      <c:catAx>
        <c:axId val="64757120"/>
        <c:scaling>
          <c:orientation val="minMax"/>
        </c:scaling>
        <c:delete val="0"/>
        <c:axPos val="b"/>
        <c:majorTickMark val="out"/>
        <c:minorTickMark val="none"/>
        <c:tickLblPos val="nextTo"/>
        <c:crossAx val="115899392"/>
        <c:crosses val="autoZero"/>
        <c:auto val="1"/>
        <c:lblAlgn val="ctr"/>
        <c:lblOffset val="100"/>
        <c:noMultiLvlLbl val="0"/>
      </c:catAx>
      <c:valAx>
        <c:axId val="115899392"/>
        <c:scaling>
          <c:orientation val="minMax"/>
          <c:max val="25000"/>
        </c:scaling>
        <c:delete val="0"/>
        <c:axPos val="l"/>
        <c:majorGridlines/>
        <c:numFmt formatCode="#,##0_ " sourceLinked="1"/>
        <c:majorTickMark val="out"/>
        <c:minorTickMark val="none"/>
        <c:tickLblPos val="nextTo"/>
        <c:crossAx val="64757120"/>
        <c:crosses val="autoZero"/>
        <c:crossBetween val="between"/>
      </c:valAx>
      <c:dTable>
        <c:showHorzBorder val="1"/>
        <c:showVertBorder val="1"/>
        <c:showOutline val="1"/>
        <c:showKeys val="0"/>
      </c:dTable>
    </c:plotArea>
    <c:legend>
      <c:legendPos val="r"/>
      <c:layout/>
      <c:overlay val="0"/>
    </c:legend>
    <c:plotVisOnly val="1"/>
    <c:dispBlanksAs val="gap"/>
    <c:showDLblsOverMax val="0"/>
  </c:chart>
  <c:spPr>
    <a:ln w="25400"/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</xdr:row>
          <xdr:rowOff>0</xdr:rowOff>
        </xdr:from>
        <xdr:to>
          <xdr:col>8</xdr:col>
          <xdr:colOff>0</xdr:colOff>
          <xdr:row>4</xdr:row>
          <xdr:rowOff>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합계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5</xdr:row>
      <xdr:rowOff>0</xdr:rowOff>
    </xdr:from>
    <xdr:to>
      <xdr:col>8</xdr:col>
      <xdr:colOff>0</xdr:colOff>
      <xdr:row>7</xdr:row>
      <xdr:rowOff>0</xdr:rowOff>
    </xdr:to>
    <xdr:sp macro="[0]!채우기색" textlink="">
      <xdr:nvSpPr>
        <xdr:cNvPr id="2" name="모서리가 둥근 직사각형 1"/>
        <xdr:cNvSpPr/>
      </xdr:nvSpPr>
      <xdr:spPr>
        <a:xfrm>
          <a:off x="4238625" y="1095375"/>
          <a:ext cx="13716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100"/>
            <a:t>채우기색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31</xdr:row>
      <xdr:rowOff>0</xdr:rowOff>
    </xdr:to>
    <xdr:graphicFrame macro="">
      <xdr:nvGraphicFramePr>
        <xdr:cNvPr id="5" name="차트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&#51089;&#50629;&#52509;&#47784;&#51020;/02_&#47700;&#51068;&#47553;/2012&#45380;&#51060;&#54980;/03_&#52980;&#54876;&#49892;&#44592;/1606_&#52980;&#54876;2&#44553;&#49892;&#44592;(2010)_&#49345;&#49884;/2&#44553;&#49345;&#49884;(&#51221;&#45813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작업-1-8"/>
      <sheetName val="기본작업-1"/>
      <sheetName val="기본작업-2"/>
      <sheetName val="기본작업-3"/>
      <sheetName val="계산작업"/>
      <sheetName val="분석작업-1"/>
      <sheetName val="분석작업-2"/>
      <sheetName val="매크로작업"/>
      <sheetName val="차트작업"/>
    </sheetNames>
    <sheetDataSet>
      <sheetData sheetId="0">
        <row r="5">
          <cell r="E5">
            <v>39859</v>
          </cell>
        </row>
        <row r="6">
          <cell r="E6">
            <v>40776</v>
          </cell>
        </row>
        <row r="7">
          <cell r="E7">
            <v>40638</v>
          </cell>
        </row>
        <row r="8">
          <cell r="E8">
            <v>39897</v>
          </cell>
        </row>
        <row r="9">
          <cell r="E9">
            <v>40371</v>
          </cell>
        </row>
        <row r="10">
          <cell r="E10">
            <v>40423</v>
          </cell>
        </row>
        <row r="11">
          <cell r="E11">
            <v>39991</v>
          </cell>
        </row>
        <row r="12">
          <cell r="E12">
            <v>40768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/>
  </sheetViews>
  <sheetFormatPr defaultRowHeight="16.5" x14ac:dyDescent="0.3"/>
  <cols>
    <col min="1" max="1" width="10.25" style="1" bestFit="1" customWidth="1"/>
    <col min="2" max="2" width="24.125" style="1" bestFit="1" customWidth="1"/>
    <col min="3" max="16384" width="9" style="1"/>
  </cols>
  <sheetData>
    <row r="1" spans="1:6" x14ac:dyDescent="0.3">
      <c r="A1" s="1" t="s">
        <v>33</v>
      </c>
    </row>
    <row r="3" spans="1:6" x14ac:dyDescent="0.3">
      <c r="A3" s="1" t="s">
        <v>32</v>
      </c>
      <c r="B3" s="1" t="s">
        <v>31</v>
      </c>
      <c r="C3" s="1" t="s">
        <v>30</v>
      </c>
      <c r="D3" s="1" t="s">
        <v>29</v>
      </c>
      <c r="E3" s="1" t="s">
        <v>28</v>
      </c>
      <c r="F3" s="1" t="s">
        <v>27</v>
      </c>
    </row>
    <row r="4" spans="1:6" x14ac:dyDescent="0.3">
      <c r="A4" s="1" t="s">
        <v>26</v>
      </c>
      <c r="B4" s="1" t="s">
        <v>25</v>
      </c>
      <c r="C4" s="1" t="s">
        <v>12</v>
      </c>
      <c r="D4" s="1">
        <v>30</v>
      </c>
      <c r="E4" s="1" t="s">
        <v>20</v>
      </c>
      <c r="F4" s="1">
        <v>120000</v>
      </c>
    </row>
    <row r="5" spans="1:6" x14ac:dyDescent="0.3">
      <c r="A5" s="1" t="s">
        <v>24</v>
      </c>
      <c r="B5" s="1" t="s">
        <v>23</v>
      </c>
      <c r="C5" s="1" t="s">
        <v>8</v>
      </c>
      <c r="D5" s="1">
        <v>25</v>
      </c>
      <c r="E5" s="1" t="s">
        <v>0</v>
      </c>
      <c r="F5" s="1">
        <v>80000</v>
      </c>
    </row>
    <row r="6" spans="1:6" x14ac:dyDescent="0.3">
      <c r="A6" s="1" t="s">
        <v>22</v>
      </c>
      <c r="B6" s="1" t="s">
        <v>21</v>
      </c>
      <c r="C6" s="1" t="s">
        <v>4</v>
      </c>
      <c r="D6" s="1">
        <v>30</v>
      </c>
      <c r="E6" s="1" t="s">
        <v>20</v>
      </c>
      <c r="F6" s="1">
        <v>100000</v>
      </c>
    </row>
    <row r="7" spans="1:6" x14ac:dyDescent="0.3">
      <c r="A7" s="1" t="s">
        <v>19</v>
      </c>
      <c r="B7" s="1" t="s">
        <v>18</v>
      </c>
      <c r="C7" s="1" t="s">
        <v>1</v>
      </c>
      <c r="D7" s="1">
        <v>35</v>
      </c>
      <c r="E7" s="1" t="s">
        <v>17</v>
      </c>
      <c r="F7" s="1">
        <v>100000</v>
      </c>
    </row>
    <row r="8" spans="1:6" x14ac:dyDescent="0.3">
      <c r="A8" s="1" t="s">
        <v>16</v>
      </c>
      <c r="B8" s="1" t="s">
        <v>15</v>
      </c>
      <c r="C8" s="1" t="s">
        <v>12</v>
      </c>
      <c r="D8" s="1">
        <v>20</v>
      </c>
      <c r="E8" s="1" t="s">
        <v>11</v>
      </c>
      <c r="F8" s="1">
        <v>120000</v>
      </c>
    </row>
    <row r="9" spans="1:6" x14ac:dyDescent="0.3">
      <c r="A9" s="1" t="s">
        <v>14</v>
      </c>
      <c r="B9" s="1" t="s">
        <v>13</v>
      </c>
      <c r="C9" s="1" t="s">
        <v>12</v>
      </c>
      <c r="D9" s="1">
        <v>25</v>
      </c>
      <c r="E9" s="1" t="s">
        <v>11</v>
      </c>
      <c r="F9" s="1">
        <v>150000</v>
      </c>
    </row>
    <row r="10" spans="1:6" x14ac:dyDescent="0.3">
      <c r="A10" s="1" t="s">
        <v>10</v>
      </c>
      <c r="B10" s="1" t="s">
        <v>9</v>
      </c>
      <c r="C10" s="1" t="s">
        <v>8</v>
      </c>
      <c r="D10" s="1">
        <v>30</v>
      </c>
      <c r="E10" s="1" t="s">
        <v>7</v>
      </c>
      <c r="F10" s="1">
        <v>100000</v>
      </c>
    </row>
    <row r="11" spans="1:6" x14ac:dyDescent="0.3">
      <c r="A11" s="1" t="s">
        <v>6</v>
      </c>
      <c r="B11" s="1" t="s">
        <v>5</v>
      </c>
      <c r="C11" s="1" t="s">
        <v>4</v>
      </c>
      <c r="D11" s="1">
        <v>30</v>
      </c>
      <c r="E11" s="1" t="s">
        <v>0</v>
      </c>
      <c r="F11" s="1">
        <v>100000</v>
      </c>
    </row>
    <row r="12" spans="1:6" x14ac:dyDescent="0.3">
      <c r="A12" s="1" t="s">
        <v>3</v>
      </c>
      <c r="B12" s="1" t="s">
        <v>2</v>
      </c>
      <c r="C12" s="1" t="s">
        <v>1</v>
      </c>
      <c r="D12" s="1">
        <v>25</v>
      </c>
      <c r="E12" s="1" t="s">
        <v>0</v>
      </c>
      <c r="F12" s="1">
        <v>120000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sqref="A1:G1"/>
    </sheetView>
  </sheetViews>
  <sheetFormatPr defaultRowHeight="16.5" x14ac:dyDescent="0.3"/>
  <cols>
    <col min="1" max="1" width="11" bestFit="1" customWidth="1"/>
    <col min="2" max="2" width="17.25" bestFit="1" customWidth="1"/>
    <col min="4" max="4" width="16.25" bestFit="1" customWidth="1"/>
  </cols>
  <sheetData>
    <row r="1" spans="1:7" ht="30" customHeight="1" thickBot="1" x14ac:dyDescent="0.35">
      <c r="A1" s="20" t="s">
        <v>278</v>
      </c>
      <c r="B1" s="20"/>
      <c r="C1" s="20"/>
      <c r="D1" s="20"/>
      <c r="E1" s="20"/>
      <c r="F1" s="20"/>
      <c r="G1" s="20"/>
    </row>
    <row r="2" spans="1:7" ht="17.25" thickTop="1" x14ac:dyDescent="0.3"/>
    <row r="3" spans="1:7" x14ac:dyDescent="0.3">
      <c r="A3" s="16" t="s">
        <v>35</v>
      </c>
      <c r="B3" s="16" t="s">
        <v>34</v>
      </c>
      <c r="C3" s="16" t="s">
        <v>36</v>
      </c>
      <c r="D3" s="16" t="s">
        <v>39</v>
      </c>
      <c r="E3" s="16" t="s">
        <v>37</v>
      </c>
      <c r="F3" s="16" t="s">
        <v>38</v>
      </c>
      <c r="G3" s="16" t="s">
        <v>40</v>
      </c>
    </row>
    <row r="4" spans="1:7" x14ac:dyDescent="0.3">
      <c r="A4" s="21" t="s">
        <v>42</v>
      </c>
      <c r="B4" s="17" t="s">
        <v>46</v>
      </c>
      <c r="C4" s="17" t="s">
        <v>61</v>
      </c>
      <c r="D4" s="18" t="s">
        <v>73</v>
      </c>
      <c r="E4" s="17">
        <v>5000</v>
      </c>
      <c r="F4" s="17">
        <v>95</v>
      </c>
      <c r="G4" s="17" t="s">
        <v>58</v>
      </c>
    </row>
    <row r="5" spans="1:7" x14ac:dyDescent="0.3">
      <c r="A5" s="21"/>
      <c r="B5" s="17" t="s">
        <v>45</v>
      </c>
      <c r="C5" s="17" t="s">
        <v>62</v>
      </c>
      <c r="D5" s="18" t="s">
        <v>74</v>
      </c>
      <c r="E5" s="17">
        <v>12500</v>
      </c>
      <c r="F5" s="17">
        <v>45</v>
      </c>
      <c r="G5" s="17" t="s">
        <v>59</v>
      </c>
    </row>
    <row r="6" spans="1:7" x14ac:dyDescent="0.3">
      <c r="A6" s="21"/>
      <c r="B6" s="17" t="s">
        <v>44</v>
      </c>
      <c r="C6" s="17" t="s">
        <v>63</v>
      </c>
      <c r="D6" s="18" t="s">
        <v>74</v>
      </c>
      <c r="E6" s="17">
        <v>15000</v>
      </c>
      <c r="F6" s="17">
        <v>86</v>
      </c>
      <c r="G6" s="17" t="s">
        <v>60</v>
      </c>
    </row>
    <row r="7" spans="1:7" x14ac:dyDescent="0.3">
      <c r="A7" s="21" t="s">
        <v>41</v>
      </c>
      <c r="B7" s="17" t="s">
        <v>47</v>
      </c>
      <c r="C7" s="17" t="s">
        <v>64</v>
      </c>
      <c r="D7" s="18" t="s">
        <v>75</v>
      </c>
      <c r="E7" s="17">
        <v>10000</v>
      </c>
      <c r="F7" s="17">
        <v>12</v>
      </c>
      <c r="G7" s="17" t="s">
        <v>59</v>
      </c>
    </row>
    <row r="8" spans="1:7" x14ac:dyDescent="0.3">
      <c r="A8" s="21"/>
      <c r="B8" s="17" t="s">
        <v>48</v>
      </c>
      <c r="C8" s="17" t="s">
        <v>65</v>
      </c>
      <c r="D8" s="18" t="s">
        <v>76</v>
      </c>
      <c r="E8" s="17">
        <v>6500</v>
      </c>
      <c r="F8" s="17">
        <v>57</v>
      </c>
      <c r="G8" s="17" t="s">
        <v>60</v>
      </c>
    </row>
    <row r="9" spans="1:7" x14ac:dyDescent="0.3">
      <c r="A9" s="21"/>
      <c r="B9" s="17" t="s">
        <v>49</v>
      </c>
      <c r="C9" s="17" t="s">
        <v>66</v>
      </c>
      <c r="D9" s="18" t="s">
        <v>77</v>
      </c>
      <c r="E9" s="17">
        <v>8500</v>
      </c>
      <c r="F9" s="17">
        <v>68</v>
      </c>
      <c r="G9" s="17" t="s">
        <v>58</v>
      </c>
    </row>
    <row r="10" spans="1:7" x14ac:dyDescent="0.3">
      <c r="A10" s="21" t="s">
        <v>43</v>
      </c>
      <c r="B10" s="17" t="s">
        <v>50</v>
      </c>
      <c r="C10" s="17" t="s">
        <v>67</v>
      </c>
      <c r="D10" s="18" t="s">
        <v>73</v>
      </c>
      <c r="E10" s="17">
        <v>6500</v>
      </c>
      <c r="F10" s="17">
        <v>33</v>
      </c>
      <c r="G10" s="17" t="s">
        <v>58</v>
      </c>
    </row>
    <row r="11" spans="1:7" x14ac:dyDescent="0.3">
      <c r="A11" s="21"/>
      <c r="B11" s="17" t="s">
        <v>51</v>
      </c>
      <c r="C11" s="17" t="s">
        <v>68</v>
      </c>
      <c r="D11" s="18" t="s">
        <v>78</v>
      </c>
      <c r="E11" s="17">
        <v>13500</v>
      </c>
      <c r="F11" s="17">
        <v>84</v>
      </c>
      <c r="G11" s="17" t="s">
        <v>59</v>
      </c>
    </row>
    <row r="12" spans="1:7" x14ac:dyDescent="0.3">
      <c r="A12" s="21"/>
      <c r="B12" s="17" t="s">
        <v>52</v>
      </c>
      <c r="C12" s="17" t="s">
        <v>69</v>
      </c>
      <c r="D12" s="18" t="s">
        <v>79</v>
      </c>
      <c r="E12" s="17">
        <v>7000</v>
      </c>
      <c r="F12" s="17">
        <v>51</v>
      </c>
      <c r="G12" s="17" t="s">
        <v>60</v>
      </c>
    </row>
    <row r="13" spans="1:7" x14ac:dyDescent="0.3">
      <c r="A13" s="21" t="s">
        <v>56</v>
      </c>
      <c r="B13" s="17" t="s">
        <v>53</v>
      </c>
      <c r="C13" s="17" t="s">
        <v>70</v>
      </c>
      <c r="D13" s="18" t="s">
        <v>80</v>
      </c>
      <c r="E13" s="17">
        <v>15000</v>
      </c>
      <c r="F13" s="17">
        <v>62</v>
      </c>
      <c r="G13" s="17" t="s">
        <v>57</v>
      </c>
    </row>
    <row r="14" spans="1:7" x14ac:dyDescent="0.3">
      <c r="A14" s="21"/>
      <c r="B14" s="17" t="s">
        <v>54</v>
      </c>
      <c r="C14" s="17" t="s">
        <v>71</v>
      </c>
      <c r="D14" s="18" t="s">
        <v>80</v>
      </c>
      <c r="E14" s="17">
        <v>18500</v>
      </c>
      <c r="F14" s="17">
        <v>83</v>
      </c>
      <c r="G14" s="17" t="s">
        <v>57</v>
      </c>
    </row>
    <row r="15" spans="1:7" x14ac:dyDescent="0.3">
      <c r="A15" s="21"/>
      <c r="B15" s="17" t="s">
        <v>55</v>
      </c>
      <c r="C15" s="17" t="s">
        <v>72</v>
      </c>
      <c r="D15" s="18" t="s">
        <v>80</v>
      </c>
      <c r="E15" s="17">
        <v>16000</v>
      </c>
      <c r="F15" s="17">
        <v>44</v>
      </c>
      <c r="G15" s="17" t="s">
        <v>57</v>
      </c>
    </row>
  </sheetData>
  <mergeCells count="5">
    <mergeCell ref="A1:G1"/>
    <mergeCell ref="A13:A15"/>
    <mergeCell ref="A10:A12"/>
    <mergeCell ref="A7:A9"/>
    <mergeCell ref="A4:A6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workbookViewId="0">
      <selection sqref="A1:G1"/>
    </sheetView>
  </sheetViews>
  <sheetFormatPr defaultRowHeight="16.5" x14ac:dyDescent="0.3"/>
  <cols>
    <col min="6" max="7" width="9.375" bestFit="1" customWidth="1"/>
  </cols>
  <sheetData>
    <row r="1" spans="1:7" ht="20.25" x14ac:dyDescent="0.3">
      <c r="A1" s="22" t="s">
        <v>81</v>
      </c>
      <c r="B1" s="22"/>
      <c r="C1" s="22"/>
      <c r="D1" s="22"/>
      <c r="E1" s="22"/>
      <c r="F1" s="22"/>
      <c r="G1" s="22"/>
    </row>
    <row r="3" spans="1:7" x14ac:dyDescent="0.3">
      <c r="A3" s="2" t="s">
        <v>84</v>
      </c>
      <c r="B3" s="2" t="s">
        <v>35</v>
      </c>
      <c r="C3" s="2" t="s">
        <v>82</v>
      </c>
      <c r="D3" s="2" t="s">
        <v>85</v>
      </c>
      <c r="E3" s="2" t="s">
        <v>83</v>
      </c>
      <c r="F3" s="2" t="s">
        <v>105</v>
      </c>
      <c r="G3" s="2" t="s">
        <v>106</v>
      </c>
    </row>
    <row r="4" spans="1:7" x14ac:dyDescent="0.3">
      <c r="A4" s="2" t="s">
        <v>86</v>
      </c>
      <c r="B4" s="2" t="s">
        <v>88</v>
      </c>
      <c r="C4" s="2" t="s">
        <v>90</v>
      </c>
      <c r="D4" s="2">
        <v>2</v>
      </c>
      <c r="E4" s="2" t="s">
        <v>102</v>
      </c>
      <c r="F4" s="3">
        <v>240000</v>
      </c>
      <c r="G4" s="3">
        <v>96000</v>
      </c>
    </row>
    <row r="5" spans="1:7" x14ac:dyDescent="0.3">
      <c r="A5" s="2" t="s">
        <v>87</v>
      </c>
      <c r="B5" s="2" t="s">
        <v>89</v>
      </c>
      <c r="C5" s="2" t="s">
        <v>91</v>
      </c>
      <c r="D5" s="2">
        <v>4</v>
      </c>
      <c r="E5" s="2" t="s">
        <v>104</v>
      </c>
      <c r="F5" s="3">
        <v>600000</v>
      </c>
      <c r="G5" s="3">
        <v>90000</v>
      </c>
    </row>
    <row r="6" spans="1:7" x14ac:dyDescent="0.3">
      <c r="A6" s="2" t="s">
        <v>58</v>
      </c>
      <c r="B6" s="2" t="s">
        <v>88</v>
      </c>
      <c r="C6" s="2" t="s">
        <v>92</v>
      </c>
      <c r="D6" s="2">
        <v>3</v>
      </c>
      <c r="E6" s="2" t="s">
        <v>103</v>
      </c>
      <c r="F6" s="3">
        <v>320000</v>
      </c>
      <c r="G6" s="3">
        <v>128000</v>
      </c>
    </row>
    <row r="7" spans="1:7" x14ac:dyDescent="0.3">
      <c r="A7" s="2" t="s">
        <v>86</v>
      </c>
      <c r="B7" s="2" t="s">
        <v>89</v>
      </c>
      <c r="C7" s="2" t="s">
        <v>93</v>
      </c>
      <c r="D7" s="2">
        <v>5</v>
      </c>
      <c r="E7" s="2" t="s">
        <v>103</v>
      </c>
      <c r="F7" s="3">
        <v>480000</v>
      </c>
      <c r="G7" s="3">
        <v>72000</v>
      </c>
    </row>
    <row r="8" spans="1:7" x14ac:dyDescent="0.3">
      <c r="A8" s="2" t="s">
        <v>58</v>
      </c>
      <c r="B8" s="2" t="s">
        <v>89</v>
      </c>
      <c r="C8" s="2" t="s">
        <v>94</v>
      </c>
      <c r="D8" s="2">
        <v>4</v>
      </c>
      <c r="E8" s="2" t="s">
        <v>102</v>
      </c>
      <c r="F8" s="3">
        <v>160000</v>
      </c>
      <c r="G8" s="3">
        <v>24000</v>
      </c>
    </row>
    <row r="9" spans="1:7" x14ac:dyDescent="0.3">
      <c r="A9" s="2" t="s">
        <v>86</v>
      </c>
      <c r="B9" s="2" t="s">
        <v>89</v>
      </c>
      <c r="C9" s="2" t="s">
        <v>95</v>
      </c>
      <c r="D9" s="2">
        <v>4</v>
      </c>
      <c r="E9" s="2" t="s">
        <v>102</v>
      </c>
      <c r="F9" s="3">
        <v>240000</v>
      </c>
      <c r="G9" s="3">
        <v>36000</v>
      </c>
    </row>
    <row r="10" spans="1:7" x14ac:dyDescent="0.3">
      <c r="A10" s="2" t="s">
        <v>58</v>
      </c>
      <c r="B10" s="2" t="s">
        <v>89</v>
      </c>
      <c r="C10" s="2" t="s">
        <v>96</v>
      </c>
      <c r="D10" s="2">
        <v>3</v>
      </c>
      <c r="E10" s="2" t="s">
        <v>104</v>
      </c>
      <c r="F10" s="3">
        <v>480000</v>
      </c>
      <c r="G10" s="3">
        <v>72000</v>
      </c>
    </row>
    <row r="11" spans="1:7" x14ac:dyDescent="0.3">
      <c r="A11" s="2" t="s">
        <v>87</v>
      </c>
      <c r="B11" s="2" t="s">
        <v>88</v>
      </c>
      <c r="C11" s="2" t="s">
        <v>97</v>
      </c>
      <c r="D11" s="2">
        <v>4</v>
      </c>
      <c r="E11" s="2" t="s">
        <v>102</v>
      </c>
      <c r="F11" s="3">
        <v>200000</v>
      </c>
      <c r="G11" s="3">
        <v>80000</v>
      </c>
    </row>
    <row r="12" spans="1:7" x14ac:dyDescent="0.3">
      <c r="A12" s="2" t="s">
        <v>86</v>
      </c>
      <c r="B12" s="2" t="s">
        <v>88</v>
      </c>
      <c r="C12" s="2" t="s">
        <v>98</v>
      </c>
      <c r="D12" s="2">
        <v>5</v>
      </c>
      <c r="E12" s="2" t="s">
        <v>103</v>
      </c>
      <c r="F12" s="3">
        <v>480000</v>
      </c>
      <c r="G12" s="3">
        <v>192000</v>
      </c>
    </row>
    <row r="13" spans="1:7" x14ac:dyDescent="0.3">
      <c r="A13" s="2" t="s">
        <v>58</v>
      </c>
      <c r="B13" s="2" t="s">
        <v>89</v>
      </c>
      <c r="C13" s="2" t="s">
        <v>99</v>
      </c>
      <c r="D13" s="2">
        <v>2</v>
      </c>
      <c r="E13" s="2" t="s">
        <v>103</v>
      </c>
      <c r="F13" s="3">
        <v>320000</v>
      </c>
      <c r="G13" s="3">
        <v>48000</v>
      </c>
    </row>
    <row r="14" spans="1:7" x14ac:dyDescent="0.3">
      <c r="A14" s="2" t="s">
        <v>87</v>
      </c>
      <c r="B14" s="2" t="s">
        <v>89</v>
      </c>
      <c r="C14" s="2" t="s">
        <v>100</v>
      </c>
      <c r="D14" s="2">
        <v>4</v>
      </c>
      <c r="E14" s="2" t="s">
        <v>102</v>
      </c>
      <c r="F14" s="3">
        <v>200000</v>
      </c>
      <c r="G14" s="3">
        <v>30000</v>
      </c>
    </row>
    <row r="15" spans="1:7" x14ac:dyDescent="0.3">
      <c r="A15" s="2" t="s">
        <v>58</v>
      </c>
      <c r="B15" s="2" t="s">
        <v>88</v>
      </c>
      <c r="C15" s="2" t="s">
        <v>101</v>
      </c>
      <c r="D15" s="2">
        <v>2</v>
      </c>
      <c r="E15" s="2" t="s">
        <v>102</v>
      </c>
      <c r="F15" s="3">
        <v>160000</v>
      </c>
      <c r="G15" s="3">
        <v>64000</v>
      </c>
    </row>
    <row r="18" spans="1:7" x14ac:dyDescent="0.3">
      <c r="A18" s="19" t="s">
        <v>279</v>
      </c>
      <c r="B18" s="19" t="s">
        <v>281</v>
      </c>
    </row>
    <row r="19" spans="1:7" x14ac:dyDescent="0.3">
      <c r="A19" s="19" t="s">
        <v>280</v>
      </c>
      <c r="B19" s="19" t="s">
        <v>282</v>
      </c>
    </row>
    <row r="22" spans="1:7" x14ac:dyDescent="0.3">
      <c r="A22" s="2" t="s">
        <v>84</v>
      </c>
      <c r="B22" s="2" t="s">
        <v>35</v>
      </c>
      <c r="C22" s="2" t="s">
        <v>82</v>
      </c>
      <c r="D22" s="2" t="s">
        <v>85</v>
      </c>
      <c r="E22" s="2" t="s">
        <v>83</v>
      </c>
      <c r="F22" s="2" t="s">
        <v>105</v>
      </c>
      <c r="G22" s="2" t="s">
        <v>106</v>
      </c>
    </row>
    <row r="23" spans="1:7" x14ac:dyDescent="0.3">
      <c r="A23" s="2" t="s">
        <v>58</v>
      </c>
      <c r="B23" s="2" t="s">
        <v>89</v>
      </c>
      <c r="C23" s="2" t="s">
        <v>94</v>
      </c>
      <c r="D23" s="2">
        <v>4</v>
      </c>
      <c r="E23" s="2" t="s">
        <v>102</v>
      </c>
      <c r="F23" s="3">
        <v>160000</v>
      </c>
      <c r="G23" s="3">
        <v>24000</v>
      </c>
    </row>
    <row r="24" spans="1:7" x14ac:dyDescent="0.3">
      <c r="A24" s="2" t="s">
        <v>86</v>
      </c>
      <c r="B24" s="2" t="s">
        <v>89</v>
      </c>
      <c r="C24" s="2" t="s">
        <v>95</v>
      </c>
      <c r="D24" s="2">
        <v>4</v>
      </c>
      <c r="E24" s="2" t="s">
        <v>102</v>
      </c>
      <c r="F24" s="3">
        <v>240000</v>
      </c>
      <c r="G24" s="3">
        <v>36000</v>
      </c>
    </row>
    <row r="25" spans="1:7" x14ac:dyDescent="0.3">
      <c r="A25" s="2" t="s">
        <v>58</v>
      </c>
      <c r="B25" s="2" t="s">
        <v>89</v>
      </c>
      <c r="C25" s="2" t="s">
        <v>99</v>
      </c>
      <c r="D25" s="2">
        <v>2</v>
      </c>
      <c r="E25" s="2" t="s">
        <v>103</v>
      </c>
      <c r="F25" s="3">
        <v>320000</v>
      </c>
      <c r="G25" s="3">
        <v>48000</v>
      </c>
    </row>
    <row r="26" spans="1:7" x14ac:dyDescent="0.3">
      <c r="A26" s="2" t="s">
        <v>87</v>
      </c>
      <c r="B26" s="2" t="s">
        <v>89</v>
      </c>
      <c r="C26" s="2" t="s">
        <v>100</v>
      </c>
      <c r="D26" s="2">
        <v>4</v>
      </c>
      <c r="E26" s="2" t="s">
        <v>102</v>
      </c>
      <c r="F26" s="3">
        <v>200000</v>
      </c>
      <c r="G26" s="3">
        <v>30000</v>
      </c>
    </row>
  </sheetData>
  <mergeCells count="1">
    <mergeCell ref="A1:G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/>
  </sheetViews>
  <sheetFormatPr defaultRowHeight="16.5" x14ac:dyDescent="0.3"/>
  <cols>
    <col min="3" max="3" width="10.875" bestFit="1" customWidth="1"/>
    <col min="4" max="4" width="9" customWidth="1"/>
    <col min="5" max="5" width="9.375" bestFit="1" customWidth="1"/>
    <col min="6" max="6" width="11" bestFit="1" customWidth="1"/>
    <col min="8" max="8" width="9" bestFit="1" customWidth="1"/>
    <col min="10" max="10" width="10.875" bestFit="1" customWidth="1"/>
  </cols>
  <sheetData>
    <row r="1" spans="1:10" x14ac:dyDescent="0.3">
      <c r="A1" s="9" t="s">
        <v>185</v>
      </c>
      <c r="B1" s="7" t="s">
        <v>188</v>
      </c>
      <c r="C1" s="10"/>
      <c r="F1" s="9" t="s">
        <v>200</v>
      </c>
      <c r="G1" s="7" t="s">
        <v>216</v>
      </c>
    </row>
    <row r="2" spans="1:10" x14ac:dyDescent="0.3">
      <c r="A2" s="11" t="s">
        <v>186</v>
      </c>
      <c r="B2" s="11" t="s">
        <v>189</v>
      </c>
      <c r="C2" s="11" t="s">
        <v>187</v>
      </c>
      <c r="D2" s="12" t="s">
        <v>35</v>
      </c>
      <c r="F2" s="13" t="s">
        <v>202</v>
      </c>
      <c r="G2" s="13" t="s">
        <v>201</v>
      </c>
      <c r="H2" s="13" t="s">
        <v>219</v>
      </c>
      <c r="I2" s="12" t="s">
        <v>215</v>
      </c>
    </row>
    <row r="3" spans="1:10" x14ac:dyDescent="0.3">
      <c r="A3" s="2" t="s">
        <v>190</v>
      </c>
      <c r="B3" s="6">
        <v>35000</v>
      </c>
      <c r="C3" s="3">
        <v>65</v>
      </c>
      <c r="D3" s="2" t="str">
        <f>IF(LEFT(A3,1)="M","남성용",IF(LEFT(A3,1)="W","여성용","아웃도어"))</f>
        <v>남성용</v>
      </c>
      <c r="F3" s="2" t="s">
        <v>204</v>
      </c>
      <c r="G3" s="2" t="s">
        <v>203</v>
      </c>
      <c r="H3" s="3">
        <v>1204</v>
      </c>
      <c r="I3" s="2" t="str">
        <f>CHOOSE(RANK(H3,$H$3:$H$12),"1위","2위","3위","","","","","","","")</f>
        <v/>
      </c>
    </row>
    <row r="4" spans="1:10" x14ac:dyDescent="0.3">
      <c r="A4" s="2" t="s">
        <v>191</v>
      </c>
      <c r="B4" s="6">
        <v>42000</v>
      </c>
      <c r="C4" s="3">
        <v>24</v>
      </c>
      <c r="D4" s="2" t="str">
        <f t="shared" ref="D4:D12" si="0">IF(LEFT(A4,1)="M","남성용",IF(LEFT(A4,1)="W","여성용","아웃도어"))</f>
        <v>여성용</v>
      </c>
      <c r="F4" s="2" t="s">
        <v>210</v>
      </c>
      <c r="G4" s="2" t="s">
        <v>208</v>
      </c>
      <c r="H4" s="3">
        <v>975</v>
      </c>
      <c r="I4" s="2" t="str">
        <f t="shared" ref="I4:I12" si="1">CHOOSE(RANK(H4,$H$3:$H$12),"1위","2위","3위","","","","","","","")</f>
        <v/>
      </c>
    </row>
    <row r="5" spans="1:10" x14ac:dyDescent="0.3">
      <c r="A5" s="2" t="s">
        <v>199</v>
      </c>
      <c r="B5" s="6">
        <v>29500</v>
      </c>
      <c r="C5" s="3">
        <v>35</v>
      </c>
      <c r="D5" s="2" t="str">
        <f t="shared" si="0"/>
        <v>아웃도어</v>
      </c>
      <c r="F5" s="2" t="s">
        <v>213</v>
      </c>
      <c r="G5" s="2" t="s">
        <v>212</v>
      </c>
      <c r="H5" s="3">
        <v>1207</v>
      </c>
      <c r="I5" s="2" t="str">
        <f t="shared" si="1"/>
        <v/>
      </c>
    </row>
    <row r="6" spans="1:10" x14ac:dyDescent="0.3">
      <c r="A6" s="2" t="s">
        <v>192</v>
      </c>
      <c r="B6" s="6">
        <v>31500</v>
      </c>
      <c r="C6" s="3">
        <v>22</v>
      </c>
      <c r="D6" s="2" t="str">
        <f t="shared" si="0"/>
        <v>여성용</v>
      </c>
      <c r="F6" s="2" t="s">
        <v>214</v>
      </c>
      <c r="G6" s="2" t="s">
        <v>212</v>
      </c>
      <c r="H6" s="3">
        <v>678</v>
      </c>
      <c r="I6" s="2" t="str">
        <f t="shared" si="1"/>
        <v/>
      </c>
    </row>
    <row r="7" spans="1:10" x14ac:dyDescent="0.3">
      <c r="A7" s="2" t="s">
        <v>193</v>
      </c>
      <c r="B7" s="6">
        <v>28000</v>
      </c>
      <c r="C7" s="3">
        <v>28</v>
      </c>
      <c r="D7" s="2" t="str">
        <f t="shared" si="0"/>
        <v>남성용</v>
      </c>
      <c r="F7" s="2" t="s">
        <v>205</v>
      </c>
      <c r="G7" s="2" t="s">
        <v>203</v>
      </c>
      <c r="H7" s="3">
        <v>1387</v>
      </c>
      <c r="I7" s="2" t="str">
        <f t="shared" si="1"/>
        <v/>
      </c>
    </row>
    <row r="8" spans="1:10" x14ac:dyDescent="0.3">
      <c r="A8" s="2" t="s">
        <v>194</v>
      </c>
      <c r="B8" s="6">
        <v>30000</v>
      </c>
      <c r="C8" s="3">
        <v>19</v>
      </c>
      <c r="D8" s="2" t="str">
        <f t="shared" si="0"/>
        <v>여성용</v>
      </c>
      <c r="F8" s="2" t="s">
        <v>211</v>
      </c>
      <c r="G8" s="2" t="s">
        <v>208</v>
      </c>
      <c r="H8" s="3">
        <v>2107</v>
      </c>
      <c r="I8" s="2" t="str">
        <f t="shared" si="1"/>
        <v>2위</v>
      </c>
    </row>
    <row r="9" spans="1:10" x14ac:dyDescent="0.3">
      <c r="A9" s="2" t="s">
        <v>195</v>
      </c>
      <c r="B9" s="6">
        <v>36500</v>
      </c>
      <c r="C9" s="3">
        <v>54</v>
      </c>
      <c r="D9" s="2" t="str">
        <f t="shared" si="0"/>
        <v>여성용</v>
      </c>
      <c r="F9" s="2" t="s">
        <v>206</v>
      </c>
      <c r="G9" s="2" t="s">
        <v>203</v>
      </c>
      <c r="H9" s="3">
        <v>2685</v>
      </c>
      <c r="I9" s="2" t="str">
        <f t="shared" si="1"/>
        <v>1위</v>
      </c>
    </row>
    <row r="10" spans="1:10" x14ac:dyDescent="0.3">
      <c r="A10" s="2" t="s">
        <v>196</v>
      </c>
      <c r="B10" s="6">
        <v>40000</v>
      </c>
      <c r="C10" s="3">
        <v>43</v>
      </c>
      <c r="D10" s="2" t="str">
        <f t="shared" si="0"/>
        <v>남성용</v>
      </c>
      <c r="F10" s="2" t="s">
        <v>209</v>
      </c>
      <c r="G10" s="2" t="s">
        <v>208</v>
      </c>
      <c r="H10" s="3">
        <v>1047</v>
      </c>
      <c r="I10" s="2" t="str">
        <f t="shared" si="1"/>
        <v/>
      </c>
    </row>
    <row r="11" spans="1:10" x14ac:dyDescent="0.3">
      <c r="A11" s="2" t="s">
        <v>197</v>
      </c>
      <c r="B11" s="6">
        <v>29500</v>
      </c>
      <c r="C11" s="3">
        <v>33</v>
      </c>
      <c r="D11" s="2" t="str">
        <f t="shared" si="0"/>
        <v>아웃도어</v>
      </c>
      <c r="F11" s="2" t="s">
        <v>218</v>
      </c>
      <c r="G11" s="2" t="s">
        <v>217</v>
      </c>
      <c r="H11" s="3">
        <v>1642</v>
      </c>
      <c r="I11" s="2" t="str">
        <f t="shared" si="1"/>
        <v/>
      </c>
    </row>
    <row r="12" spans="1:10" x14ac:dyDescent="0.3">
      <c r="A12" s="2" t="s">
        <v>198</v>
      </c>
      <c r="B12" s="6">
        <v>37000</v>
      </c>
      <c r="C12" s="3">
        <v>27</v>
      </c>
      <c r="D12" s="2" t="str">
        <f t="shared" si="0"/>
        <v>아웃도어</v>
      </c>
      <c r="F12" s="2" t="s">
        <v>207</v>
      </c>
      <c r="G12" s="2" t="s">
        <v>203</v>
      </c>
      <c r="H12" s="3">
        <v>1728</v>
      </c>
      <c r="I12" s="2" t="str">
        <f t="shared" si="1"/>
        <v>3위</v>
      </c>
    </row>
    <row r="14" spans="1:10" x14ac:dyDescent="0.3">
      <c r="A14" s="9" t="s">
        <v>220</v>
      </c>
      <c r="B14" s="7" t="s">
        <v>221</v>
      </c>
      <c r="G14" s="9" t="s">
        <v>237</v>
      </c>
      <c r="H14" s="7" t="s">
        <v>238</v>
      </c>
    </row>
    <row r="15" spans="1:10" x14ac:dyDescent="0.3">
      <c r="A15" s="14" t="s">
        <v>223</v>
      </c>
      <c r="B15" s="2" t="s">
        <v>222</v>
      </c>
      <c r="C15" s="2" t="s">
        <v>189</v>
      </c>
      <c r="D15" s="2" t="s">
        <v>187</v>
      </c>
      <c r="E15" s="2" t="s">
        <v>224</v>
      </c>
      <c r="G15" s="14" t="s">
        <v>239</v>
      </c>
      <c r="H15" s="14" t="s">
        <v>242</v>
      </c>
      <c r="I15" s="14" t="s">
        <v>240</v>
      </c>
      <c r="J15" s="14" t="s">
        <v>241</v>
      </c>
    </row>
    <row r="16" spans="1:10" x14ac:dyDescent="0.3">
      <c r="A16" s="14" t="s">
        <v>228</v>
      </c>
      <c r="B16" s="2" t="s">
        <v>225</v>
      </c>
      <c r="C16" s="3">
        <v>12000</v>
      </c>
      <c r="D16" s="3">
        <v>16</v>
      </c>
      <c r="E16" s="3">
        <f>C16*D16</f>
        <v>192000</v>
      </c>
      <c r="G16" s="2" t="s">
        <v>249</v>
      </c>
      <c r="H16" s="2" t="s">
        <v>243</v>
      </c>
      <c r="I16" s="2" t="s">
        <v>246</v>
      </c>
      <c r="J16" s="3">
        <v>4000000</v>
      </c>
    </row>
    <row r="17" spans="1:10" x14ac:dyDescent="0.3">
      <c r="A17" s="2" t="s">
        <v>234</v>
      </c>
      <c r="B17" s="2" t="s">
        <v>231</v>
      </c>
      <c r="C17" s="3">
        <v>4000</v>
      </c>
      <c r="D17" s="3">
        <v>18</v>
      </c>
      <c r="E17" s="3">
        <f t="shared" ref="E17:E24" si="2">C17*D17</f>
        <v>72000</v>
      </c>
      <c r="G17" s="2" t="s">
        <v>250</v>
      </c>
      <c r="H17" s="2" t="s">
        <v>243</v>
      </c>
      <c r="I17" s="2" t="s">
        <v>247</v>
      </c>
      <c r="J17" s="3">
        <v>3200000</v>
      </c>
    </row>
    <row r="18" spans="1:10" x14ac:dyDescent="0.3">
      <c r="A18" s="2" t="s">
        <v>229</v>
      </c>
      <c r="B18" s="2" t="s">
        <v>225</v>
      </c>
      <c r="C18" s="3">
        <v>13500</v>
      </c>
      <c r="D18" s="3">
        <v>24</v>
      </c>
      <c r="E18" s="3">
        <f t="shared" si="2"/>
        <v>324000</v>
      </c>
      <c r="G18" s="2" t="s">
        <v>251</v>
      </c>
      <c r="H18" s="2" t="s">
        <v>243</v>
      </c>
      <c r="I18" s="2" t="s">
        <v>248</v>
      </c>
      <c r="J18" s="3">
        <v>2750000</v>
      </c>
    </row>
    <row r="19" spans="1:10" x14ac:dyDescent="0.3">
      <c r="A19" s="2" t="s">
        <v>235</v>
      </c>
      <c r="B19" s="2" t="s">
        <v>231</v>
      </c>
      <c r="C19" s="3">
        <v>12500</v>
      </c>
      <c r="D19" s="3">
        <v>15</v>
      </c>
      <c r="E19" s="3">
        <f t="shared" si="2"/>
        <v>187500</v>
      </c>
      <c r="G19" s="2" t="s">
        <v>252</v>
      </c>
      <c r="H19" s="2" t="s">
        <v>244</v>
      </c>
      <c r="I19" s="2" t="s">
        <v>246</v>
      </c>
      <c r="J19" s="3">
        <v>3800000</v>
      </c>
    </row>
    <row r="20" spans="1:10" x14ac:dyDescent="0.3">
      <c r="A20" s="2" t="s">
        <v>230</v>
      </c>
      <c r="B20" s="2" t="s">
        <v>225</v>
      </c>
      <c r="C20" s="3">
        <v>8000</v>
      </c>
      <c r="D20" s="3">
        <v>31</v>
      </c>
      <c r="E20" s="3">
        <f t="shared" si="2"/>
        <v>248000</v>
      </c>
      <c r="G20" s="2" t="s">
        <v>253</v>
      </c>
      <c r="H20" s="2" t="s">
        <v>244</v>
      </c>
      <c r="I20" s="2" t="s">
        <v>247</v>
      </c>
      <c r="J20" s="3">
        <v>3350000</v>
      </c>
    </row>
    <row r="21" spans="1:10" x14ac:dyDescent="0.3">
      <c r="A21" s="2" t="s">
        <v>232</v>
      </c>
      <c r="B21" s="2" t="s">
        <v>231</v>
      </c>
      <c r="C21" s="3">
        <v>4500</v>
      </c>
      <c r="D21" s="3">
        <v>17</v>
      </c>
      <c r="E21" s="3">
        <f t="shared" si="2"/>
        <v>76500</v>
      </c>
      <c r="G21" s="2" t="s">
        <v>254</v>
      </c>
      <c r="H21" s="2" t="s">
        <v>244</v>
      </c>
      <c r="I21" s="2" t="s">
        <v>248</v>
      </c>
      <c r="J21" s="3">
        <v>2600000</v>
      </c>
    </row>
    <row r="22" spans="1:10" x14ac:dyDescent="0.3">
      <c r="A22" s="2" t="s">
        <v>233</v>
      </c>
      <c r="B22" s="2" t="s">
        <v>231</v>
      </c>
      <c r="C22" s="3">
        <v>9000</v>
      </c>
      <c r="D22" s="3">
        <v>19</v>
      </c>
      <c r="E22" s="3">
        <f t="shared" si="2"/>
        <v>171000</v>
      </c>
      <c r="G22" s="2" t="s">
        <v>255</v>
      </c>
      <c r="H22" s="2" t="s">
        <v>245</v>
      </c>
      <c r="I22" s="2" t="s">
        <v>246</v>
      </c>
      <c r="J22" s="3">
        <v>3650000</v>
      </c>
    </row>
    <row r="23" spans="1:10" x14ac:dyDescent="0.3">
      <c r="A23" s="2" t="s">
        <v>226</v>
      </c>
      <c r="B23" s="2" t="s">
        <v>225</v>
      </c>
      <c r="C23" s="3">
        <v>11500</v>
      </c>
      <c r="D23" s="3">
        <v>24</v>
      </c>
      <c r="E23" s="3">
        <f t="shared" si="2"/>
        <v>276000</v>
      </c>
      <c r="G23" s="2" t="s">
        <v>256</v>
      </c>
      <c r="H23" s="2" t="s">
        <v>245</v>
      </c>
      <c r="I23" s="2" t="s">
        <v>247</v>
      </c>
      <c r="J23" s="3">
        <v>3000000</v>
      </c>
    </row>
    <row r="24" spans="1:10" x14ac:dyDescent="0.3">
      <c r="A24" s="2" t="s">
        <v>227</v>
      </c>
      <c r="B24" s="2" t="s">
        <v>225</v>
      </c>
      <c r="C24" s="3">
        <v>15000</v>
      </c>
      <c r="D24" s="3">
        <v>12</v>
      </c>
      <c r="E24" s="3">
        <f t="shared" si="2"/>
        <v>180000</v>
      </c>
      <c r="G24" s="2" t="s">
        <v>257</v>
      </c>
      <c r="H24" s="2" t="s">
        <v>245</v>
      </c>
      <c r="I24" s="2" t="s">
        <v>248</v>
      </c>
      <c r="J24" s="3">
        <v>2400000</v>
      </c>
    </row>
    <row r="25" spans="1:10" x14ac:dyDescent="0.3">
      <c r="A25" s="23" t="s">
        <v>236</v>
      </c>
      <c r="B25" s="24"/>
      <c r="C25" s="24"/>
      <c r="D25" s="25"/>
      <c r="E25" s="2" t="str">
        <f>COUNTIFS(B16:B24,"국산",E16:E24,"&gt;=200000",E16:E24,"&lt;300000")&amp;"개"</f>
        <v>2개</v>
      </c>
      <c r="G25" s="26" t="s">
        <v>258</v>
      </c>
      <c r="H25" s="27"/>
      <c r="I25" s="28"/>
      <c r="J25" s="6">
        <f>ROUND(DAVERAGE(G15:J24,4,I15:I16),-3)</f>
        <v>3817000</v>
      </c>
    </row>
    <row r="27" spans="1:10" x14ac:dyDescent="0.3">
      <c r="A27" s="9" t="s">
        <v>259</v>
      </c>
      <c r="B27" s="7" t="s">
        <v>260</v>
      </c>
      <c r="F27" s="29" t="s">
        <v>264</v>
      </c>
      <c r="G27" s="29"/>
    </row>
    <row r="28" spans="1:10" x14ac:dyDescent="0.3">
      <c r="A28" s="2" t="s">
        <v>266</v>
      </c>
      <c r="B28" s="2" t="s">
        <v>261</v>
      </c>
      <c r="C28" s="2" t="s">
        <v>262</v>
      </c>
      <c r="D28" s="15" t="s">
        <v>263</v>
      </c>
      <c r="F28" s="2" t="s">
        <v>265</v>
      </c>
      <c r="G28" s="2" t="s">
        <v>263</v>
      </c>
    </row>
    <row r="29" spans="1:10" x14ac:dyDescent="0.3">
      <c r="A29" s="2" t="s">
        <v>275</v>
      </c>
      <c r="B29" s="2">
        <v>5</v>
      </c>
      <c r="C29" s="3">
        <v>2310000</v>
      </c>
      <c r="D29" s="2" t="str">
        <f t="shared" ref="D29:D37" si="3">VLOOKUP(C29,$F$29:$G$32,2)</f>
        <v>일반</v>
      </c>
      <c r="F29" s="3">
        <v>1000000</v>
      </c>
      <c r="G29" s="2" t="s">
        <v>58</v>
      </c>
    </row>
    <row r="30" spans="1:10" x14ac:dyDescent="0.3">
      <c r="A30" s="2" t="s">
        <v>271</v>
      </c>
      <c r="B30" s="2">
        <v>12</v>
      </c>
      <c r="C30" s="3">
        <v>6750000</v>
      </c>
      <c r="D30" s="2" t="str">
        <f t="shared" si="3"/>
        <v>골드</v>
      </c>
      <c r="F30" s="3">
        <v>3000000</v>
      </c>
      <c r="G30" s="2" t="s">
        <v>277</v>
      </c>
    </row>
    <row r="31" spans="1:10" x14ac:dyDescent="0.3">
      <c r="A31" s="2" t="s">
        <v>268</v>
      </c>
      <c r="B31" s="2">
        <v>4</v>
      </c>
      <c r="C31" s="3">
        <v>3564000</v>
      </c>
      <c r="D31" s="2" t="str">
        <f t="shared" si="3"/>
        <v>실버</v>
      </c>
      <c r="F31" s="3">
        <v>5000000</v>
      </c>
      <c r="G31" s="2" t="s">
        <v>87</v>
      </c>
    </row>
    <row r="32" spans="1:10" x14ac:dyDescent="0.3">
      <c r="A32" s="2" t="s">
        <v>272</v>
      </c>
      <c r="B32" s="2">
        <v>3</v>
      </c>
      <c r="C32" s="3">
        <v>1200000</v>
      </c>
      <c r="D32" s="2" t="str">
        <f t="shared" si="3"/>
        <v>일반</v>
      </c>
      <c r="F32" s="3">
        <v>7000000</v>
      </c>
      <c r="G32" s="2" t="s">
        <v>276</v>
      </c>
    </row>
    <row r="33" spans="1:4" x14ac:dyDescent="0.3">
      <c r="A33" s="2" t="s">
        <v>273</v>
      </c>
      <c r="B33" s="2">
        <v>7</v>
      </c>
      <c r="C33" s="3">
        <v>3756000</v>
      </c>
      <c r="D33" s="2" t="str">
        <f t="shared" si="3"/>
        <v>실버</v>
      </c>
    </row>
    <row r="34" spans="1:4" x14ac:dyDescent="0.3">
      <c r="A34" s="2" t="s">
        <v>274</v>
      </c>
      <c r="B34" s="2">
        <v>9</v>
      </c>
      <c r="C34" s="3">
        <v>5550000</v>
      </c>
      <c r="D34" s="2" t="str">
        <f t="shared" si="3"/>
        <v>골드</v>
      </c>
    </row>
    <row r="35" spans="1:4" x14ac:dyDescent="0.3">
      <c r="A35" s="2" t="s">
        <v>269</v>
      </c>
      <c r="B35" s="2">
        <v>11</v>
      </c>
      <c r="C35" s="3">
        <v>7542000</v>
      </c>
      <c r="D35" s="2" t="str">
        <f t="shared" si="3"/>
        <v>VIP</v>
      </c>
    </row>
    <row r="36" spans="1:4" x14ac:dyDescent="0.3">
      <c r="A36" s="2" t="s">
        <v>270</v>
      </c>
      <c r="B36" s="2">
        <v>8</v>
      </c>
      <c r="C36" s="3">
        <v>4685000</v>
      </c>
      <c r="D36" s="2" t="str">
        <f t="shared" si="3"/>
        <v>실버</v>
      </c>
    </row>
    <row r="37" spans="1:4" x14ac:dyDescent="0.3">
      <c r="A37" s="2" t="s">
        <v>267</v>
      </c>
      <c r="B37" s="2">
        <v>10</v>
      </c>
      <c r="C37" s="3">
        <v>4112000</v>
      </c>
      <c r="D37" s="2" t="str">
        <f t="shared" si="3"/>
        <v>실버</v>
      </c>
    </row>
  </sheetData>
  <mergeCells count="3">
    <mergeCell ref="A25:D25"/>
    <mergeCell ref="G25:I25"/>
    <mergeCell ref="F27:G27"/>
  </mergeCells>
  <phoneticPr fontId="2" type="noConversion"/>
  <pageMargins left="0.7" right="0.7" top="0.75" bottom="0.75" header="0.3" footer="0.3"/>
  <pageSetup paperSize="0" orientation="portrait" horizontalDpi="0" verticalDpi="0" copie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sqref="A1:I1"/>
    </sheetView>
  </sheetViews>
  <sheetFormatPr defaultRowHeight="16.5" outlineLevelRow="3" x14ac:dyDescent="0.3"/>
  <sheetData>
    <row r="1" spans="1:9" ht="20.25" x14ac:dyDescent="0.3">
      <c r="A1" s="22" t="s">
        <v>107</v>
      </c>
      <c r="B1" s="22"/>
      <c r="C1" s="22"/>
      <c r="D1" s="22"/>
      <c r="E1" s="22"/>
      <c r="F1" s="22"/>
      <c r="G1" s="22"/>
      <c r="H1" s="22"/>
      <c r="I1" s="22"/>
    </row>
    <row r="3" spans="1:9" x14ac:dyDescent="0.3">
      <c r="A3" s="2" t="s">
        <v>108</v>
      </c>
      <c r="B3" s="2" t="s">
        <v>109</v>
      </c>
      <c r="C3" s="2" t="s">
        <v>110</v>
      </c>
      <c r="D3" s="2" t="s">
        <v>111</v>
      </c>
      <c r="E3" s="2" t="s">
        <v>112</v>
      </c>
      <c r="F3" s="2" t="s">
        <v>113</v>
      </c>
      <c r="G3" s="2" t="s">
        <v>114</v>
      </c>
      <c r="H3" s="2" t="s">
        <v>115</v>
      </c>
      <c r="I3" s="2" t="s">
        <v>116</v>
      </c>
    </row>
    <row r="4" spans="1:9" outlineLevel="3" x14ac:dyDescent="0.3">
      <c r="A4" s="2" t="s">
        <v>127</v>
      </c>
      <c r="B4" s="2">
        <v>1</v>
      </c>
      <c r="C4" s="2">
        <v>94</v>
      </c>
      <c r="D4" s="2">
        <v>92</v>
      </c>
      <c r="E4" s="2">
        <v>90</v>
      </c>
      <c r="F4" s="2">
        <v>97</v>
      </c>
      <c r="G4" s="2">
        <v>93</v>
      </c>
      <c r="H4" s="2">
        <f>SUM(C4:G4)</f>
        <v>466</v>
      </c>
      <c r="I4" s="5">
        <f>AVERAGE(C4:G4)</f>
        <v>93.2</v>
      </c>
    </row>
    <row r="5" spans="1:9" outlineLevel="3" x14ac:dyDescent="0.3">
      <c r="A5" s="2" t="s">
        <v>119</v>
      </c>
      <c r="B5" s="2">
        <v>1</v>
      </c>
      <c r="C5" s="2">
        <v>88</v>
      </c>
      <c r="D5" s="2">
        <v>87</v>
      </c>
      <c r="E5" s="2">
        <v>84</v>
      </c>
      <c r="F5" s="2">
        <v>85</v>
      </c>
      <c r="G5" s="2">
        <v>89</v>
      </c>
      <c r="H5" s="2">
        <f>SUM(C5:G5)</f>
        <v>433</v>
      </c>
      <c r="I5" s="5">
        <f>AVERAGE(C5:G5)</f>
        <v>86.6</v>
      </c>
    </row>
    <row r="6" spans="1:9" outlineLevel="3" x14ac:dyDescent="0.3">
      <c r="A6" s="2" t="s">
        <v>124</v>
      </c>
      <c r="B6" s="2">
        <v>1</v>
      </c>
      <c r="C6" s="2">
        <v>94</v>
      </c>
      <c r="D6" s="2">
        <v>91</v>
      </c>
      <c r="E6" s="2">
        <v>98</v>
      </c>
      <c r="F6" s="2">
        <v>90</v>
      </c>
      <c r="G6" s="2">
        <v>90</v>
      </c>
      <c r="H6" s="2">
        <f>SUM(C6:G6)</f>
        <v>463</v>
      </c>
      <c r="I6" s="5">
        <f>AVERAGE(C6:G6)</f>
        <v>92.6</v>
      </c>
    </row>
    <row r="7" spans="1:9" outlineLevel="3" x14ac:dyDescent="0.3">
      <c r="A7" s="2" t="s">
        <v>123</v>
      </c>
      <c r="B7" s="2">
        <v>1</v>
      </c>
      <c r="C7" s="2">
        <v>57</v>
      </c>
      <c r="D7" s="2">
        <v>59</v>
      </c>
      <c r="E7" s="2">
        <v>71</v>
      </c>
      <c r="F7" s="2">
        <v>55</v>
      </c>
      <c r="G7" s="2">
        <v>61</v>
      </c>
      <c r="H7" s="2">
        <f>SUM(C7:G7)</f>
        <v>303</v>
      </c>
      <c r="I7" s="5">
        <f>AVERAGE(C7:G7)</f>
        <v>60.6</v>
      </c>
    </row>
    <row r="8" spans="1:9" outlineLevel="3" x14ac:dyDescent="0.3">
      <c r="A8" s="2" t="s">
        <v>126</v>
      </c>
      <c r="B8" s="2">
        <v>1</v>
      </c>
      <c r="C8" s="2">
        <v>84</v>
      </c>
      <c r="D8" s="2">
        <v>82</v>
      </c>
      <c r="E8" s="2">
        <v>76</v>
      </c>
      <c r="F8" s="2">
        <v>84</v>
      </c>
      <c r="G8" s="2">
        <v>88</v>
      </c>
      <c r="H8" s="2">
        <f>SUM(C8:G8)</f>
        <v>414</v>
      </c>
      <c r="I8" s="5">
        <f>AVERAGE(C8:G8)</f>
        <v>82.8</v>
      </c>
    </row>
    <row r="9" spans="1:9" outlineLevel="2" x14ac:dyDescent="0.3">
      <c r="A9" s="2"/>
      <c r="B9" s="31" t="s">
        <v>288</v>
      </c>
      <c r="C9" s="2"/>
      <c r="D9" s="2"/>
      <c r="E9" s="2"/>
      <c r="F9" s="2"/>
      <c r="G9" s="2"/>
      <c r="H9" s="2"/>
      <c r="I9" s="5">
        <f>SUBTOTAL(4,I4:I8)</f>
        <v>93.2</v>
      </c>
    </row>
    <row r="10" spans="1:9" outlineLevel="1" x14ac:dyDescent="0.3">
      <c r="A10" s="2"/>
      <c r="B10" s="31" t="s">
        <v>283</v>
      </c>
      <c r="C10" s="2">
        <f>SUBTOTAL(9,C4:C8)</f>
        <v>417</v>
      </c>
      <c r="D10" s="2">
        <f>SUBTOTAL(9,D4:D8)</f>
        <v>411</v>
      </c>
      <c r="E10" s="2">
        <f>SUBTOTAL(9,E4:E8)</f>
        <v>419</v>
      </c>
      <c r="F10" s="2">
        <f>SUBTOTAL(9,F4:F8)</f>
        <v>411</v>
      </c>
      <c r="G10" s="2">
        <f>SUBTOTAL(9,G4:G8)</f>
        <v>421</v>
      </c>
      <c r="H10" s="2"/>
      <c r="I10" s="5"/>
    </row>
    <row r="11" spans="1:9" outlineLevel="3" x14ac:dyDescent="0.3">
      <c r="A11" s="2" t="s">
        <v>130</v>
      </c>
      <c r="B11" s="2">
        <v>2</v>
      </c>
      <c r="C11" s="2">
        <v>94</v>
      </c>
      <c r="D11" s="2">
        <v>90</v>
      </c>
      <c r="E11" s="2">
        <v>89</v>
      </c>
      <c r="F11" s="2">
        <v>88</v>
      </c>
      <c r="G11" s="2">
        <v>92</v>
      </c>
      <c r="H11" s="2">
        <f>SUM(C11:G11)</f>
        <v>453</v>
      </c>
      <c r="I11" s="5">
        <f>AVERAGE(C11:G11)</f>
        <v>90.6</v>
      </c>
    </row>
    <row r="12" spans="1:9" outlineLevel="3" x14ac:dyDescent="0.3">
      <c r="A12" s="2" t="s">
        <v>120</v>
      </c>
      <c r="B12" s="2">
        <v>2</v>
      </c>
      <c r="C12" s="2">
        <v>84</v>
      </c>
      <c r="D12" s="2">
        <v>82</v>
      </c>
      <c r="E12" s="2">
        <v>83</v>
      </c>
      <c r="F12" s="2">
        <v>81</v>
      </c>
      <c r="G12" s="2">
        <v>77</v>
      </c>
      <c r="H12" s="2">
        <f>SUM(C12:G12)</f>
        <v>407</v>
      </c>
      <c r="I12" s="5">
        <f>AVERAGE(C12:G12)</f>
        <v>81.400000000000006</v>
      </c>
    </row>
    <row r="13" spans="1:9" outlineLevel="3" x14ac:dyDescent="0.3">
      <c r="A13" s="2" t="s">
        <v>135</v>
      </c>
      <c r="B13" s="2">
        <v>2</v>
      </c>
      <c r="C13" s="2">
        <v>91</v>
      </c>
      <c r="D13" s="2">
        <v>87</v>
      </c>
      <c r="E13" s="2">
        <v>86</v>
      </c>
      <c r="F13" s="2">
        <v>82</v>
      </c>
      <c r="G13" s="2">
        <v>90</v>
      </c>
      <c r="H13" s="2">
        <f>SUM(C13:G13)</f>
        <v>436</v>
      </c>
      <c r="I13" s="5">
        <f>AVERAGE(C13:G13)</f>
        <v>87.2</v>
      </c>
    </row>
    <row r="14" spans="1:9" outlineLevel="3" x14ac:dyDescent="0.3">
      <c r="A14" s="2" t="s">
        <v>122</v>
      </c>
      <c r="B14" s="2">
        <v>2</v>
      </c>
      <c r="C14" s="2">
        <v>91</v>
      </c>
      <c r="D14" s="2">
        <v>88</v>
      </c>
      <c r="E14" s="2">
        <v>76</v>
      </c>
      <c r="F14" s="2">
        <v>90</v>
      </c>
      <c r="G14" s="2">
        <v>92</v>
      </c>
      <c r="H14" s="2">
        <f>SUM(C14:G14)</f>
        <v>437</v>
      </c>
      <c r="I14" s="5">
        <f>AVERAGE(C14:G14)</f>
        <v>87.4</v>
      </c>
    </row>
    <row r="15" spans="1:9" outlineLevel="3" x14ac:dyDescent="0.3">
      <c r="A15" s="2" t="s">
        <v>117</v>
      </c>
      <c r="B15" s="2">
        <v>2</v>
      </c>
      <c r="C15" s="2">
        <v>79</v>
      </c>
      <c r="D15" s="2">
        <v>81</v>
      </c>
      <c r="E15" s="2">
        <v>80</v>
      </c>
      <c r="F15" s="2">
        <v>85</v>
      </c>
      <c r="G15" s="2">
        <v>86</v>
      </c>
      <c r="H15" s="2">
        <f>SUM(C15:G15)</f>
        <v>411</v>
      </c>
      <c r="I15" s="5">
        <f>AVERAGE(C15:G15)</f>
        <v>82.2</v>
      </c>
    </row>
    <row r="16" spans="1:9" outlineLevel="2" x14ac:dyDescent="0.3">
      <c r="A16" s="2"/>
      <c r="B16" s="31" t="s">
        <v>289</v>
      </c>
      <c r="C16" s="2"/>
      <c r="D16" s="2"/>
      <c r="E16" s="2"/>
      <c r="F16" s="2"/>
      <c r="G16" s="2"/>
      <c r="H16" s="2"/>
      <c r="I16" s="5">
        <f>SUBTOTAL(4,I11:I15)</f>
        <v>90.6</v>
      </c>
    </row>
    <row r="17" spans="1:9" outlineLevel="1" x14ac:dyDescent="0.3">
      <c r="A17" s="2"/>
      <c r="B17" s="31" t="s">
        <v>284</v>
      </c>
      <c r="C17" s="2">
        <f>SUBTOTAL(9,C11:C15)</f>
        <v>439</v>
      </c>
      <c r="D17" s="2">
        <f>SUBTOTAL(9,D11:D15)</f>
        <v>428</v>
      </c>
      <c r="E17" s="2">
        <f>SUBTOTAL(9,E11:E15)</f>
        <v>414</v>
      </c>
      <c r="F17" s="2">
        <f>SUBTOTAL(9,F11:F15)</f>
        <v>426</v>
      </c>
      <c r="G17" s="2">
        <f>SUBTOTAL(9,G11:G15)</f>
        <v>437</v>
      </c>
      <c r="H17" s="2"/>
      <c r="I17" s="5"/>
    </row>
    <row r="18" spans="1:9" outlineLevel="3" x14ac:dyDescent="0.3">
      <c r="A18" s="2" t="s">
        <v>118</v>
      </c>
      <c r="B18" s="2">
        <v>3</v>
      </c>
      <c r="C18" s="2">
        <v>86</v>
      </c>
      <c r="D18" s="2">
        <v>75</v>
      </c>
      <c r="E18" s="2">
        <v>80</v>
      </c>
      <c r="F18" s="2">
        <v>81</v>
      </c>
      <c r="G18" s="2">
        <v>82</v>
      </c>
      <c r="H18" s="2">
        <f>SUM(C18:G18)</f>
        <v>404</v>
      </c>
      <c r="I18" s="5">
        <f>AVERAGE(C18:G18)</f>
        <v>80.8</v>
      </c>
    </row>
    <row r="19" spans="1:9" outlineLevel="3" x14ac:dyDescent="0.3">
      <c r="A19" s="2" t="s">
        <v>125</v>
      </c>
      <c r="B19" s="2">
        <v>3</v>
      </c>
      <c r="C19" s="2">
        <v>76</v>
      </c>
      <c r="D19" s="2">
        <v>80</v>
      </c>
      <c r="E19" s="2">
        <v>75</v>
      </c>
      <c r="F19" s="2">
        <v>77</v>
      </c>
      <c r="G19" s="2">
        <v>69</v>
      </c>
      <c r="H19" s="2">
        <f>SUM(C19:G19)</f>
        <v>377</v>
      </c>
      <c r="I19" s="5">
        <f>AVERAGE(C19:G19)</f>
        <v>75.400000000000006</v>
      </c>
    </row>
    <row r="20" spans="1:9" outlineLevel="3" x14ac:dyDescent="0.3">
      <c r="A20" s="2" t="s">
        <v>132</v>
      </c>
      <c r="B20" s="2">
        <v>3</v>
      </c>
      <c r="C20" s="2">
        <v>93</v>
      </c>
      <c r="D20" s="2">
        <v>96</v>
      </c>
      <c r="E20" s="2">
        <v>94</v>
      </c>
      <c r="F20" s="2">
        <v>90</v>
      </c>
      <c r="G20" s="2">
        <v>91</v>
      </c>
      <c r="H20" s="2">
        <f>SUM(C20:G20)</f>
        <v>464</v>
      </c>
      <c r="I20" s="5">
        <f>AVERAGE(C20:G20)</f>
        <v>92.8</v>
      </c>
    </row>
    <row r="21" spans="1:9" outlineLevel="3" x14ac:dyDescent="0.3">
      <c r="A21" s="2" t="s">
        <v>134</v>
      </c>
      <c r="B21" s="2">
        <v>3</v>
      </c>
      <c r="C21" s="2">
        <v>76</v>
      </c>
      <c r="D21" s="2">
        <v>82</v>
      </c>
      <c r="E21" s="2">
        <v>84</v>
      </c>
      <c r="F21" s="2">
        <v>88</v>
      </c>
      <c r="G21" s="2">
        <v>69</v>
      </c>
      <c r="H21" s="2">
        <f>SUM(C21:G21)</f>
        <v>399</v>
      </c>
      <c r="I21" s="5">
        <f>AVERAGE(C21:G21)</f>
        <v>79.8</v>
      </c>
    </row>
    <row r="22" spans="1:9" outlineLevel="3" x14ac:dyDescent="0.3">
      <c r="A22" s="2" t="s">
        <v>136</v>
      </c>
      <c r="B22" s="2">
        <v>3</v>
      </c>
      <c r="C22" s="2">
        <v>77</v>
      </c>
      <c r="D22" s="2">
        <v>84</v>
      </c>
      <c r="E22" s="2">
        <v>80</v>
      </c>
      <c r="F22" s="2">
        <v>81</v>
      </c>
      <c r="G22" s="2">
        <v>79</v>
      </c>
      <c r="H22" s="2">
        <f>SUM(C22:G22)</f>
        <v>401</v>
      </c>
      <c r="I22" s="5">
        <f>AVERAGE(C22:G22)</f>
        <v>80.2</v>
      </c>
    </row>
    <row r="23" spans="1:9" outlineLevel="2" x14ac:dyDescent="0.3">
      <c r="A23" s="2"/>
      <c r="B23" s="31" t="s">
        <v>290</v>
      </c>
      <c r="C23" s="2"/>
      <c r="D23" s="2"/>
      <c r="E23" s="2"/>
      <c r="F23" s="2"/>
      <c r="G23" s="2"/>
      <c r="H23" s="2"/>
      <c r="I23" s="5">
        <f>SUBTOTAL(4,I18:I22)</f>
        <v>92.8</v>
      </c>
    </row>
    <row r="24" spans="1:9" outlineLevel="1" x14ac:dyDescent="0.3">
      <c r="A24" s="2"/>
      <c r="B24" s="31" t="s">
        <v>285</v>
      </c>
      <c r="C24" s="2">
        <f>SUBTOTAL(9,C18:C22)</f>
        <v>408</v>
      </c>
      <c r="D24" s="2">
        <f>SUBTOTAL(9,D18:D22)</f>
        <v>417</v>
      </c>
      <c r="E24" s="2">
        <f>SUBTOTAL(9,E18:E22)</f>
        <v>413</v>
      </c>
      <c r="F24" s="2">
        <f>SUBTOTAL(9,F18:F22)</f>
        <v>417</v>
      </c>
      <c r="G24" s="2">
        <f>SUBTOTAL(9,G18:G22)</f>
        <v>390</v>
      </c>
      <c r="H24" s="2"/>
      <c r="I24" s="5"/>
    </row>
    <row r="25" spans="1:9" outlineLevel="3" x14ac:dyDescent="0.3">
      <c r="A25" s="2" t="s">
        <v>128</v>
      </c>
      <c r="B25" s="2">
        <v>4</v>
      </c>
      <c r="C25" s="2">
        <v>57</v>
      </c>
      <c r="D25" s="2">
        <v>61</v>
      </c>
      <c r="E25" s="2">
        <v>57</v>
      </c>
      <c r="F25" s="2">
        <v>62</v>
      </c>
      <c r="G25" s="2">
        <v>68</v>
      </c>
      <c r="H25" s="2">
        <f>SUM(C25:G25)</f>
        <v>305</v>
      </c>
      <c r="I25" s="5">
        <f>AVERAGE(C25:G25)</f>
        <v>61</v>
      </c>
    </row>
    <row r="26" spans="1:9" outlineLevel="3" x14ac:dyDescent="0.3">
      <c r="A26" s="2" t="s">
        <v>129</v>
      </c>
      <c r="B26" s="2">
        <v>4</v>
      </c>
      <c r="C26" s="2">
        <v>84</v>
      </c>
      <c r="D26" s="2">
        <v>82</v>
      </c>
      <c r="E26" s="2">
        <v>88</v>
      </c>
      <c r="F26" s="2">
        <v>85</v>
      </c>
      <c r="G26" s="2">
        <v>86</v>
      </c>
      <c r="H26" s="2">
        <f>SUM(C26:G26)</f>
        <v>425</v>
      </c>
      <c r="I26" s="5">
        <f>AVERAGE(C26:G26)</f>
        <v>85</v>
      </c>
    </row>
    <row r="27" spans="1:9" outlineLevel="3" x14ac:dyDescent="0.3">
      <c r="A27" s="2" t="s">
        <v>131</v>
      </c>
      <c r="B27" s="2">
        <v>4</v>
      </c>
      <c r="C27" s="2">
        <v>76</v>
      </c>
      <c r="D27" s="2">
        <v>89</v>
      </c>
      <c r="E27" s="2">
        <v>67</v>
      </c>
      <c r="F27" s="2">
        <v>84</v>
      </c>
      <c r="G27" s="2">
        <v>83</v>
      </c>
      <c r="H27" s="2">
        <f>SUM(C27:G27)</f>
        <v>399</v>
      </c>
      <c r="I27" s="5">
        <f>AVERAGE(C27:G27)</f>
        <v>79.8</v>
      </c>
    </row>
    <row r="28" spans="1:9" outlineLevel="3" x14ac:dyDescent="0.3">
      <c r="A28" s="2" t="s">
        <v>133</v>
      </c>
      <c r="B28" s="2">
        <v>4</v>
      </c>
      <c r="C28" s="2">
        <v>68</v>
      </c>
      <c r="D28" s="2">
        <v>66</v>
      </c>
      <c r="E28" s="2">
        <v>64</v>
      </c>
      <c r="F28" s="2">
        <v>69</v>
      </c>
      <c r="G28" s="2">
        <v>71</v>
      </c>
      <c r="H28" s="2">
        <f>SUM(C28:G28)</f>
        <v>338</v>
      </c>
      <c r="I28" s="5">
        <f>AVERAGE(C28:G28)</f>
        <v>67.599999999999994</v>
      </c>
    </row>
    <row r="29" spans="1:9" outlineLevel="3" x14ac:dyDescent="0.3">
      <c r="A29" s="2" t="s">
        <v>121</v>
      </c>
      <c r="B29" s="2">
        <v>4</v>
      </c>
      <c r="C29" s="2">
        <v>76</v>
      </c>
      <c r="D29" s="2">
        <v>84</v>
      </c>
      <c r="E29" s="2">
        <v>82</v>
      </c>
      <c r="F29" s="2">
        <v>83</v>
      </c>
      <c r="G29" s="2">
        <v>68</v>
      </c>
      <c r="H29" s="2">
        <f>SUM(C29:G29)</f>
        <v>393</v>
      </c>
      <c r="I29" s="5">
        <f>AVERAGE(C29:G29)</f>
        <v>78.599999999999994</v>
      </c>
    </row>
    <row r="30" spans="1:9" outlineLevel="2" x14ac:dyDescent="0.3">
      <c r="A30" s="32"/>
      <c r="B30" s="34" t="s">
        <v>291</v>
      </c>
      <c r="C30" s="32"/>
      <c r="D30" s="32"/>
      <c r="E30" s="32"/>
      <c r="F30" s="32"/>
      <c r="G30" s="32"/>
      <c r="H30" s="32"/>
      <c r="I30" s="33">
        <f>SUBTOTAL(4,I25:I29)</f>
        <v>85</v>
      </c>
    </row>
    <row r="31" spans="1:9" outlineLevel="1" x14ac:dyDescent="0.3">
      <c r="A31" s="32"/>
      <c r="B31" s="34" t="s">
        <v>286</v>
      </c>
      <c r="C31" s="32">
        <f>SUBTOTAL(9,C25:C29)</f>
        <v>361</v>
      </c>
      <c r="D31" s="32">
        <f>SUBTOTAL(9,D25:D29)</f>
        <v>382</v>
      </c>
      <c r="E31" s="32">
        <f>SUBTOTAL(9,E25:E29)</f>
        <v>358</v>
      </c>
      <c r="F31" s="32">
        <f>SUBTOTAL(9,F25:F29)</f>
        <v>383</v>
      </c>
      <c r="G31" s="32">
        <f>SUBTOTAL(9,G25:G29)</f>
        <v>376</v>
      </c>
      <c r="H31" s="32"/>
      <c r="I31" s="33"/>
    </row>
    <row r="32" spans="1:9" x14ac:dyDescent="0.3">
      <c r="A32" s="32"/>
      <c r="B32" s="34" t="s">
        <v>292</v>
      </c>
      <c r="C32" s="32"/>
      <c r="D32" s="32"/>
      <c r="E32" s="32"/>
      <c r="F32" s="32"/>
      <c r="G32" s="32"/>
      <c r="H32" s="32"/>
      <c r="I32" s="33">
        <f>SUBTOTAL(4,I4:I29)</f>
        <v>93.2</v>
      </c>
    </row>
    <row r="33" spans="1:9" x14ac:dyDescent="0.3">
      <c r="A33" s="32"/>
      <c r="B33" s="34" t="s">
        <v>287</v>
      </c>
      <c r="C33" s="32">
        <f>SUBTOTAL(9,C4:C29)</f>
        <v>1625</v>
      </c>
      <c r="D33" s="32">
        <f>SUBTOTAL(9,D4:D29)</f>
        <v>1638</v>
      </c>
      <c r="E33" s="32">
        <f>SUBTOTAL(9,E4:E29)</f>
        <v>1604</v>
      </c>
      <c r="F33" s="32">
        <f>SUBTOTAL(9,F4:F29)</f>
        <v>1637</v>
      </c>
      <c r="G33" s="32">
        <f>SUBTOTAL(9,G4:G29)</f>
        <v>1624</v>
      </c>
      <c r="H33" s="32"/>
      <c r="I33" s="33"/>
    </row>
  </sheetData>
  <sortState ref="A4:I23">
    <sortCondition ref="B4:B23"/>
  </sortState>
  <mergeCells count="1">
    <mergeCell ref="A1:I1"/>
  </mergeCells>
  <phoneticPr fontId="2" type="noConversion"/>
  <pageMargins left="0.7" right="0.7" top="0.75" bottom="0.75" header="0.3" footer="0.3"/>
  <pageSetup paperSize="9" orientation="portrait" verticalDpi="0" r:id="rId1"/>
  <ignoredErrors>
    <ignoredError sqref="H4:I8 H25:I29 H18:I22 H11:I1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sqref="A1:B1"/>
    </sheetView>
  </sheetViews>
  <sheetFormatPr defaultRowHeight="16.5" x14ac:dyDescent="0.3"/>
  <cols>
    <col min="2" max="8" width="11.875" bestFit="1" customWidth="1"/>
  </cols>
  <sheetData>
    <row r="1" spans="1:7" x14ac:dyDescent="0.3">
      <c r="A1" s="30" t="s">
        <v>145</v>
      </c>
      <c r="B1" s="30"/>
    </row>
    <row r="2" spans="1:7" x14ac:dyDescent="0.3">
      <c r="A2" s="2" t="s">
        <v>137</v>
      </c>
      <c r="B2" s="6">
        <v>16000</v>
      </c>
    </row>
    <row r="3" spans="1:7" x14ac:dyDescent="0.3">
      <c r="A3" s="2" t="s">
        <v>138</v>
      </c>
      <c r="B3" s="6">
        <v>3000</v>
      </c>
    </row>
    <row r="4" spans="1:7" x14ac:dyDescent="0.3">
      <c r="A4" s="2" t="s">
        <v>141</v>
      </c>
      <c r="B4" s="6">
        <f>B2*B3</f>
        <v>48000000</v>
      </c>
    </row>
    <row r="5" spans="1:7" x14ac:dyDescent="0.3">
      <c r="A5" s="2" t="s">
        <v>139</v>
      </c>
      <c r="B5" s="6">
        <f>B2*0.25*B3</f>
        <v>12000000</v>
      </c>
    </row>
    <row r="6" spans="1:7" x14ac:dyDescent="0.3">
      <c r="A6" s="2" t="s">
        <v>140</v>
      </c>
      <c r="B6" s="6">
        <v>6000000</v>
      </c>
    </row>
    <row r="7" spans="1:7" x14ac:dyDescent="0.3">
      <c r="A7" s="2" t="s">
        <v>142</v>
      </c>
      <c r="B7" s="6">
        <v>12000000</v>
      </c>
    </row>
    <row r="8" spans="1:7" x14ac:dyDescent="0.3">
      <c r="A8" s="2" t="s">
        <v>146</v>
      </c>
      <c r="B8" s="6">
        <f>B4-SUM(B5:B7)</f>
        <v>18000000</v>
      </c>
    </row>
    <row r="11" spans="1:7" x14ac:dyDescent="0.3">
      <c r="A11" s="7" t="s">
        <v>147</v>
      </c>
    </row>
    <row r="13" spans="1:7" x14ac:dyDescent="0.3">
      <c r="C13" s="4" t="s">
        <v>144</v>
      </c>
    </row>
    <row r="14" spans="1:7" x14ac:dyDescent="0.3">
      <c r="B14" s="6">
        <f>B4-SUM(B5:B7)</f>
        <v>18000000</v>
      </c>
      <c r="C14" s="6">
        <v>2000</v>
      </c>
      <c r="D14" s="6">
        <v>2500</v>
      </c>
      <c r="E14" s="6">
        <v>3000</v>
      </c>
      <c r="F14" s="6">
        <v>3500</v>
      </c>
      <c r="G14" s="6">
        <v>4000</v>
      </c>
    </row>
    <row r="15" spans="1:7" x14ac:dyDescent="0.3">
      <c r="A15" s="4" t="s">
        <v>143</v>
      </c>
      <c r="B15" s="6">
        <v>13000</v>
      </c>
      <c r="C15" s="6">
        <f t="dataTable" ref="C15:G20" dt2D="1" dtr="1" r1="B3" r2="B2"/>
        <v>1500000</v>
      </c>
      <c r="D15" s="6">
        <v>6375000</v>
      </c>
      <c r="E15" s="6">
        <v>11250000</v>
      </c>
      <c r="F15" s="6">
        <v>16125000</v>
      </c>
      <c r="G15" s="6">
        <v>21000000</v>
      </c>
    </row>
    <row r="16" spans="1:7" x14ac:dyDescent="0.3">
      <c r="B16" s="6">
        <v>14000</v>
      </c>
      <c r="C16" s="6">
        <v>3000000</v>
      </c>
      <c r="D16" s="6">
        <v>8250000</v>
      </c>
      <c r="E16" s="6">
        <v>13500000</v>
      </c>
      <c r="F16" s="6">
        <v>18750000</v>
      </c>
      <c r="G16" s="6">
        <v>24000000</v>
      </c>
    </row>
    <row r="17" spans="2:7" x14ac:dyDescent="0.3">
      <c r="B17" s="6">
        <v>15000</v>
      </c>
      <c r="C17" s="6">
        <v>4500000</v>
      </c>
      <c r="D17" s="6">
        <v>10125000</v>
      </c>
      <c r="E17" s="6">
        <v>15750000</v>
      </c>
      <c r="F17" s="6">
        <v>21375000</v>
      </c>
      <c r="G17" s="6">
        <v>27000000</v>
      </c>
    </row>
    <row r="18" spans="2:7" x14ac:dyDescent="0.3">
      <c r="B18" s="6">
        <v>16000</v>
      </c>
      <c r="C18" s="6">
        <v>6000000</v>
      </c>
      <c r="D18" s="6">
        <v>12000000</v>
      </c>
      <c r="E18" s="6">
        <v>18000000</v>
      </c>
      <c r="F18" s="6">
        <v>24000000</v>
      </c>
      <c r="G18" s="6">
        <v>30000000</v>
      </c>
    </row>
    <row r="19" spans="2:7" x14ac:dyDescent="0.3">
      <c r="B19" s="6">
        <v>17000</v>
      </c>
      <c r="C19" s="6">
        <v>7500000</v>
      </c>
      <c r="D19" s="6">
        <v>13875000</v>
      </c>
      <c r="E19" s="6">
        <v>20250000</v>
      </c>
      <c r="F19" s="6">
        <v>26625000</v>
      </c>
      <c r="G19" s="6">
        <v>33000000</v>
      </c>
    </row>
    <row r="20" spans="2:7" x14ac:dyDescent="0.3">
      <c r="B20" s="6">
        <v>18000</v>
      </c>
      <c r="C20" s="6">
        <v>9000000</v>
      </c>
      <c r="D20" s="6">
        <v>15750000</v>
      </c>
      <c r="E20" s="6">
        <v>22500000</v>
      </c>
      <c r="F20" s="6">
        <v>29250000</v>
      </c>
      <c r="G20" s="6">
        <v>36000000</v>
      </c>
    </row>
  </sheetData>
  <mergeCells count="1">
    <mergeCell ref="A1:B1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14"/>
  <sheetViews>
    <sheetView workbookViewId="0">
      <selection sqref="A1:E1"/>
    </sheetView>
  </sheetViews>
  <sheetFormatPr defaultRowHeight="16.5" x14ac:dyDescent="0.3"/>
  <cols>
    <col min="1" max="1" width="11.125" style="40" bestFit="1" customWidth="1"/>
    <col min="2" max="4" width="9" style="40"/>
    <col min="5" max="5" width="11.875" style="40" bestFit="1" customWidth="1"/>
    <col min="6" max="6" width="5.625" style="40" customWidth="1"/>
    <col min="7" max="16384" width="9" style="40"/>
  </cols>
  <sheetData>
    <row r="1" spans="1:5" ht="20.25" x14ac:dyDescent="0.3">
      <c r="A1" s="39" t="s">
        <v>149</v>
      </c>
      <c r="B1" s="39"/>
      <c r="C1" s="39"/>
      <c r="D1" s="39"/>
      <c r="E1" s="39"/>
    </row>
    <row r="3" spans="1:5" x14ac:dyDescent="0.3">
      <c r="A3" s="35" t="s">
        <v>150</v>
      </c>
      <c r="B3" s="35" t="s">
        <v>151</v>
      </c>
      <c r="C3" s="35" t="s">
        <v>152</v>
      </c>
      <c r="D3" s="35" t="s">
        <v>148</v>
      </c>
      <c r="E3" s="35" t="s">
        <v>153</v>
      </c>
    </row>
    <row r="4" spans="1:5" x14ac:dyDescent="0.3">
      <c r="A4" s="41" t="s">
        <v>157</v>
      </c>
      <c r="B4" s="14" t="s">
        <v>155</v>
      </c>
      <c r="C4" s="42">
        <v>20000</v>
      </c>
      <c r="D4" s="14">
        <v>360</v>
      </c>
      <c r="E4" s="43">
        <f t="shared" ref="E4:E13" si="0">C4*D4</f>
        <v>7200000</v>
      </c>
    </row>
    <row r="5" spans="1:5" x14ac:dyDescent="0.3">
      <c r="A5" s="41" t="s">
        <v>158</v>
      </c>
      <c r="B5" s="14" t="s">
        <v>156</v>
      </c>
      <c r="C5" s="42">
        <v>20000</v>
      </c>
      <c r="D5" s="14">
        <v>435</v>
      </c>
      <c r="E5" s="43">
        <f t="shared" si="0"/>
        <v>8700000</v>
      </c>
    </row>
    <row r="6" spans="1:5" x14ac:dyDescent="0.3">
      <c r="A6" s="41" t="s">
        <v>159</v>
      </c>
      <c r="B6" s="14" t="s">
        <v>156</v>
      </c>
      <c r="C6" s="42">
        <v>20000</v>
      </c>
      <c r="D6" s="14">
        <v>417</v>
      </c>
      <c r="E6" s="43">
        <f t="shared" si="0"/>
        <v>8340000</v>
      </c>
    </row>
    <row r="7" spans="1:5" x14ac:dyDescent="0.3">
      <c r="A7" s="41" t="s">
        <v>160</v>
      </c>
      <c r="B7" s="14" t="s">
        <v>155</v>
      </c>
      <c r="C7" s="42">
        <v>20000</v>
      </c>
      <c r="D7" s="14">
        <v>357</v>
      </c>
      <c r="E7" s="43">
        <f t="shared" si="0"/>
        <v>7140000</v>
      </c>
    </row>
    <row r="8" spans="1:5" x14ac:dyDescent="0.3">
      <c r="A8" s="41" t="s">
        <v>161</v>
      </c>
      <c r="B8" s="14" t="s">
        <v>155</v>
      </c>
      <c r="C8" s="42">
        <v>20000</v>
      </c>
      <c r="D8" s="14">
        <v>347</v>
      </c>
      <c r="E8" s="43">
        <f t="shared" si="0"/>
        <v>6940000</v>
      </c>
    </row>
    <row r="9" spans="1:5" x14ac:dyDescent="0.3">
      <c r="A9" s="41" t="s">
        <v>162</v>
      </c>
      <c r="B9" s="14" t="s">
        <v>155</v>
      </c>
      <c r="C9" s="42">
        <v>20000</v>
      </c>
      <c r="D9" s="14">
        <v>315</v>
      </c>
      <c r="E9" s="43">
        <f t="shared" si="0"/>
        <v>6300000</v>
      </c>
    </row>
    <row r="10" spans="1:5" x14ac:dyDescent="0.3">
      <c r="A10" s="41" t="s">
        <v>163</v>
      </c>
      <c r="B10" s="14" t="s">
        <v>155</v>
      </c>
      <c r="C10" s="42">
        <v>20000</v>
      </c>
      <c r="D10" s="14">
        <v>322</v>
      </c>
      <c r="E10" s="43">
        <f t="shared" si="0"/>
        <v>6440000</v>
      </c>
    </row>
    <row r="11" spans="1:5" x14ac:dyDescent="0.3">
      <c r="A11" s="41" t="s">
        <v>164</v>
      </c>
      <c r="B11" s="14" t="s">
        <v>155</v>
      </c>
      <c r="C11" s="42">
        <v>20000</v>
      </c>
      <c r="D11" s="14">
        <v>351</v>
      </c>
      <c r="E11" s="43">
        <f t="shared" si="0"/>
        <v>7020000</v>
      </c>
    </row>
    <row r="12" spans="1:5" x14ac:dyDescent="0.3">
      <c r="A12" s="41" t="s">
        <v>165</v>
      </c>
      <c r="B12" s="14" t="s">
        <v>156</v>
      </c>
      <c r="C12" s="42">
        <v>20000</v>
      </c>
      <c r="D12" s="14">
        <v>399</v>
      </c>
      <c r="E12" s="43">
        <f t="shared" si="0"/>
        <v>7980000</v>
      </c>
    </row>
    <row r="13" spans="1:5" x14ac:dyDescent="0.3">
      <c r="A13" s="41" t="s">
        <v>166</v>
      </c>
      <c r="B13" s="14" t="s">
        <v>156</v>
      </c>
      <c r="C13" s="42">
        <v>20000</v>
      </c>
      <c r="D13" s="14">
        <v>418</v>
      </c>
      <c r="E13" s="43">
        <f t="shared" si="0"/>
        <v>8360000</v>
      </c>
    </row>
    <row r="14" spans="1:5" x14ac:dyDescent="0.3">
      <c r="A14" s="36" t="s">
        <v>154</v>
      </c>
      <c r="B14" s="37"/>
      <c r="C14" s="37"/>
      <c r="D14" s="38"/>
      <c r="E14" s="43">
        <f>SUM(E4:E13)</f>
        <v>74420000</v>
      </c>
    </row>
  </sheetData>
  <mergeCells count="2">
    <mergeCell ref="A1:E1"/>
    <mergeCell ref="A14:D14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합계">
                <anchor moveWithCells="1" sizeWithCells="1">
                  <from>
                    <xdr:col>6</xdr:col>
                    <xdr:colOff>0</xdr:colOff>
                    <xdr:row>2</xdr:row>
                    <xdr:rowOff>0</xdr:rowOff>
                  </from>
                  <to>
                    <xdr:col>8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sqref="A1:F1"/>
    </sheetView>
  </sheetViews>
  <sheetFormatPr defaultRowHeight="16.5" x14ac:dyDescent="0.3"/>
  <sheetData>
    <row r="1" spans="1:6" ht="20.25" x14ac:dyDescent="0.3">
      <c r="A1" s="22" t="s">
        <v>167</v>
      </c>
      <c r="B1" s="22"/>
      <c r="C1" s="22"/>
      <c r="D1" s="22"/>
      <c r="E1" s="22"/>
      <c r="F1" s="22"/>
    </row>
    <row r="3" spans="1:6" x14ac:dyDescent="0.3">
      <c r="A3" s="2" t="s">
        <v>168</v>
      </c>
      <c r="B3" s="2" t="s">
        <v>169</v>
      </c>
      <c r="C3" s="2" t="s">
        <v>170</v>
      </c>
      <c r="D3" s="2" t="s">
        <v>171</v>
      </c>
      <c r="E3" s="2" t="s">
        <v>172</v>
      </c>
      <c r="F3" s="2" t="s">
        <v>173</v>
      </c>
    </row>
    <row r="4" spans="1:6" x14ac:dyDescent="0.3">
      <c r="A4" s="2">
        <v>1</v>
      </c>
      <c r="B4" s="2" t="s">
        <v>175</v>
      </c>
      <c r="C4" s="2">
        <v>21</v>
      </c>
      <c r="D4" s="8">
        <v>13700</v>
      </c>
      <c r="E4" s="8">
        <v>20000</v>
      </c>
      <c r="F4" s="8">
        <f>D4+E4</f>
        <v>33700</v>
      </c>
    </row>
    <row r="5" spans="1:6" x14ac:dyDescent="0.3">
      <c r="A5" s="2">
        <v>2</v>
      </c>
      <c r="B5" s="2" t="s">
        <v>180</v>
      </c>
      <c r="C5" s="2">
        <v>27</v>
      </c>
      <c r="D5" s="8">
        <v>8900</v>
      </c>
      <c r="E5" s="8">
        <v>18300</v>
      </c>
      <c r="F5" s="8">
        <f t="shared" ref="F5:F14" si="0">D5+E5</f>
        <v>27200</v>
      </c>
    </row>
    <row r="6" spans="1:6" x14ac:dyDescent="0.3">
      <c r="A6" s="2">
        <v>3</v>
      </c>
      <c r="B6" s="2" t="s">
        <v>181</v>
      </c>
      <c r="C6" s="2">
        <v>29</v>
      </c>
      <c r="D6" s="8">
        <v>11200</v>
      </c>
      <c r="E6" s="8">
        <v>28400</v>
      </c>
      <c r="F6" s="8">
        <f t="shared" si="0"/>
        <v>39600</v>
      </c>
    </row>
    <row r="7" spans="1:6" x14ac:dyDescent="0.3">
      <c r="A7" s="2">
        <v>4</v>
      </c>
      <c r="B7" s="2" t="s">
        <v>176</v>
      </c>
      <c r="C7" s="2">
        <v>33</v>
      </c>
      <c r="D7" s="8">
        <v>10500</v>
      </c>
      <c r="E7" s="8">
        <v>16400</v>
      </c>
      <c r="F7" s="8">
        <f t="shared" si="0"/>
        <v>26900</v>
      </c>
    </row>
    <row r="8" spans="1:6" x14ac:dyDescent="0.3">
      <c r="A8" s="2">
        <v>5</v>
      </c>
      <c r="B8" s="2" t="s">
        <v>182</v>
      </c>
      <c r="C8" s="2">
        <v>37</v>
      </c>
      <c r="D8" s="8">
        <v>12100</v>
      </c>
      <c r="E8" s="8">
        <v>21800</v>
      </c>
      <c r="F8" s="8">
        <f t="shared" si="0"/>
        <v>33900</v>
      </c>
    </row>
    <row r="9" spans="1:6" x14ac:dyDescent="0.3">
      <c r="A9" s="2">
        <v>6</v>
      </c>
      <c r="B9" s="2" t="s">
        <v>183</v>
      </c>
      <c r="C9" s="2">
        <v>41</v>
      </c>
      <c r="D9" s="8">
        <v>10700</v>
      </c>
      <c r="E9" s="8">
        <v>19800</v>
      </c>
      <c r="F9" s="8">
        <f t="shared" si="0"/>
        <v>30500</v>
      </c>
    </row>
    <row r="10" spans="1:6" x14ac:dyDescent="0.3">
      <c r="A10" s="2">
        <v>7</v>
      </c>
      <c r="B10" s="2" t="s">
        <v>177</v>
      </c>
      <c r="C10" s="2">
        <v>48</v>
      </c>
      <c r="D10" s="8">
        <v>14300</v>
      </c>
      <c r="E10" s="8">
        <v>16700</v>
      </c>
      <c r="F10" s="8">
        <f t="shared" si="0"/>
        <v>31000</v>
      </c>
    </row>
    <row r="11" spans="1:6" x14ac:dyDescent="0.3">
      <c r="A11" s="2">
        <v>8</v>
      </c>
      <c r="B11" s="2" t="s">
        <v>184</v>
      </c>
      <c r="C11" s="2">
        <v>49</v>
      </c>
      <c r="D11" s="8">
        <v>7900</v>
      </c>
      <c r="E11" s="8">
        <v>24000</v>
      </c>
      <c r="F11" s="8">
        <f t="shared" si="0"/>
        <v>31900</v>
      </c>
    </row>
    <row r="12" spans="1:6" x14ac:dyDescent="0.3">
      <c r="A12" s="2">
        <v>9</v>
      </c>
      <c r="B12" s="2" t="s">
        <v>174</v>
      </c>
      <c r="C12" s="2">
        <v>51</v>
      </c>
      <c r="D12" s="8">
        <v>10000</v>
      </c>
      <c r="E12" s="8">
        <v>15700</v>
      </c>
      <c r="F12" s="8">
        <f t="shared" si="0"/>
        <v>25700</v>
      </c>
    </row>
    <row r="13" spans="1:6" x14ac:dyDescent="0.3">
      <c r="A13" s="2">
        <v>10</v>
      </c>
      <c r="B13" s="2" t="s">
        <v>179</v>
      </c>
      <c r="C13" s="2">
        <v>53</v>
      </c>
      <c r="D13" s="8">
        <v>11400</v>
      </c>
      <c r="E13" s="8">
        <v>15000</v>
      </c>
      <c r="F13" s="8">
        <f t="shared" si="0"/>
        <v>26400</v>
      </c>
    </row>
    <row r="14" spans="1:6" x14ac:dyDescent="0.3">
      <c r="A14" s="2">
        <v>11</v>
      </c>
      <c r="B14" s="2" t="s">
        <v>178</v>
      </c>
      <c r="C14" s="2">
        <v>62</v>
      </c>
      <c r="D14" s="8">
        <v>12000</v>
      </c>
      <c r="E14" s="8">
        <v>20000</v>
      </c>
      <c r="F14" s="8">
        <f t="shared" si="0"/>
        <v>32000</v>
      </c>
    </row>
  </sheetData>
  <sortState ref="C4:C15">
    <sortCondition ref="C3"/>
  </sortState>
  <mergeCells count="1">
    <mergeCell ref="A1:F1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2</vt:i4>
      </vt:variant>
    </vt:vector>
  </HeadingPairs>
  <TitlesOfParts>
    <vt:vector size="10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'기본작업-3'!Criteria</vt:lpstr>
      <vt:lpstr>'기본작업-3'!Extract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김종일</dc:creator>
  <cp:lastModifiedBy>김종일</cp:lastModifiedBy>
  <dcterms:created xsi:type="dcterms:W3CDTF">2017-06-23T02:23:35Z</dcterms:created>
  <dcterms:modified xsi:type="dcterms:W3CDTF">2017-06-26T05:53:50Z</dcterms:modified>
</cp:coreProperties>
</file>