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defaultThemeVersion="124226"/>
  <bookViews>
    <workbookView xWindow="120" yWindow="75" windowWidth="17235" windowHeight="12780"/>
  </bookViews>
  <sheets>
    <sheet name="기본작업-1" sheetId="8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1" r:id="rId8"/>
  </sheets>
  <definedNames>
    <definedName name="_xlnm._FilterDatabase" localSheetId="2" hidden="1">'기본작업-3'!$A$3:$H$18</definedName>
    <definedName name="MS_Access_Database_Query_3" localSheetId="4">'분석작업-1'!#REF!</definedName>
    <definedName name="판매가격">'기본작업-2'!#REF!</definedName>
  </definedNames>
  <calcPr calcId="125725"/>
  <pivotCaches>
    <pivotCache cacheId="0" r:id="rId9"/>
  </pivotCaches>
</workbook>
</file>

<file path=xl/calcChain.xml><?xml version="1.0" encoding="utf-8"?>
<calcChain xmlns="http://schemas.openxmlformats.org/spreadsheetml/2006/main">
  <c r="E14" i="7"/>
  <c r="F39" i="4" l="1"/>
  <c r="I17"/>
  <c r="I18"/>
  <c r="I19"/>
  <c r="I20"/>
  <c r="I21"/>
  <c r="I22"/>
  <c r="I23"/>
  <c r="I24"/>
  <c r="I25"/>
  <c r="I26"/>
  <c r="I16"/>
  <c r="D17"/>
  <c r="D18"/>
  <c r="D19"/>
  <c r="D20"/>
  <c r="D21"/>
  <c r="D22"/>
  <c r="D23"/>
  <c r="D24"/>
  <c r="D25"/>
  <c r="D16"/>
  <c r="J4"/>
  <c r="J5"/>
  <c r="J6"/>
  <c r="J7"/>
  <c r="J8"/>
  <c r="J9"/>
  <c r="J10"/>
  <c r="J11"/>
  <c r="J12"/>
  <c r="J3"/>
  <c r="E4"/>
  <c r="E5"/>
  <c r="E6"/>
  <c r="E7"/>
  <c r="E8"/>
  <c r="E9"/>
  <c r="E10"/>
  <c r="E11"/>
  <c r="E12"/>
  <c r="E3"/>
  <c r="D26" l="1"/>
  <c r="F13" i="1"/>
  <c r="F12"/>
  <c r="F11"/>
  <c r="F10"/>
  <c r="F9"/>
  <c r="F8"/>
  <c r="F7"/>
  <c r="F5"/>
  <c r="F4"/>
  <c r="F6" l="1"/>
  <c r="H5" i="3"/>
  <c r="H6"/>
  <c r="H7"/>
  <c r="H8"/>
  <c r="H9"/>
  <c r="H10"/>
  <c r="H11"/>
  <c r="H12"/>
  <c r="H13"/>
  <c r="H14"/>
  <c r="H15"/>
  <c r="H16"/>
  <c r="H17"/>
  <c r="H18"/>
  <c r="H4"/>
</calcChain>
</file>

<file path=xl/comments1.xml><?xml version="1.0" encoding="utf-8"?>
<comments xmlns="http://schemas.openxmlformats.org/spreadsheetml/2006/main">
  <authors>
    <author>김종일</author>
  </authors>
  <commentList>
    <comment ref="G13" authorId="0">
      <text>
        <r>
          <rPr>
            <b/>
            <sz val="9"/>
            <color indexed="81"/>
            <rFont val="돋움"/>
            <family val="3"/>
            <charset val="129"/>
          </rPr>
          <t>최대판매량</t>
        </r>
      </text>
    </comment>
  </commentList>
</comments>
</file>

<file path=xl/sharedStrings.xml><?xml version="1.0" encoding="utf-8"?>
<sst xmlns="http://schemas.openxmlformats.org/spreadsheetml/2006/main" count="498" uniqueCount="299">
  <si>
    <t>상공 문화센터 접수현황</t>
    <phoneticPr fontId="3" type="noConversion"/>
  </si>
  <si>
    <t>구분</t>
    <phoneticPr fontId="3" type="noConversion"/>
  </si>
  <si>
    <t>음식(food)</t>
    <phoneticPr fontId="3" type="noConversion"/>
  </si>
  <si>
    <t>미술(art)</t>
    <phoneticPr fontId="3" type="noConversion"/>
  </si>
  <si>
    <t>음악(music)</t>
    <phoneticPr fontId="3" type="noConversion"/>
  </si>
  <si>
    <t>뷰티(beauty)</t>
    <phoneticPr fontId="3" type="noConversion"/>
  </si>
  <si>
    <t>건강(health)</t>
    <phoneticPr fontId="3" type="noConversion"/>
  </si>
  <si>
    <t>강좌명</t>
    <phoneticPr fontId="3" type="noConversion"/>
  </si>
  <si>
    <t>건강밥상</t>
    <phoneticPr fontId="3" type="noConversion"/>
  </si>
  <si>
    <t>슈가쿠킹</t>
    <phoneticPr fontId="3" type="noConversion"/>
  </si>
  <si>
    <t>감성서양화</t>
    <phoneticPr fontId="3" type="noConversion"/>
  </si>
  <si>
    <t>냅킨아트</t>
    <phoneticPr fontId="3" type="noConversion"/>
  </si>
  <si>
    <t>낭만우쿨렐레</t>
    <phoneticPr fontId="3" type="noConversion"/>
  </si>
  <si>
    <t>통쾌통키타</t>
    <phoneticPr fontId="3" type="noConversion"/>
  </si>
  <si>
    <t>셀프네일아트</t>
    <phoneticPr fontId="3" type="noConversion"/>
  </si>
  <si>
    <t>뷰티박스</t>
    <phoneticPr fontId="3" type="noConversion"/>
  </si>
  <si>
    <t>슬림요가</t>
    <phoneticPr fontId="3" type="noConversion"/>
  </si>
  <si>
    <t>밴드필라테스</t>
    <phoneticPr fontId="3" type="noConversion"/>
  </si>
  <si>
    <t>강사명</t>
    <phoneticPr fontId="3" type="noConversion"/>
  </si>
  <si>
    <t>정원</t>
    <phoneticPr fontId="3" type="noConversion"/>
  </si>
  <si>
    <t>수강요일</t>
    <phoneticPr fontId="3" type="noConversion"/>
  </si>
  <si>
    <t>수강시간</t>
    <phoneticPr fontId="3" type="noConversion"/>
  </si>
  <si>
    <t>장소</t>
    <phoneticPr fontId="3" type="noConversion"/>
  </si>
  <si>
    <t>김주형</t>
    <phoneticPr fontId="3" type="noConversion"/>
  </si>
  <si>
    <t>금요일</t>
    <phoneticPr fontId="3" type="noConversion"/>
  </si>
  <si>
    <t>2시간</t>
    <phoneticPr fontId="3" type="noConversion"/>
  </si>
  <si>
    <t>장미홀</t>
    <phoneticPr fontId="3" type="noConversion"/>
  </si>
  <si>
    <t>최준홍</t>
    <phoneticPr fontId="3" type="noConversion"/>
  </si>
  <si>
    <t>튤립홀</t>
    <phoneticPr fontId="3" type="noConversion"/>
  </si>
  <si>
    <t>강기영</t>
    <phoneticPr fontId="3" type="noConversion"/>
  </si>
  <si>
    <t>수요일</t>
    <phoneticPr fontId="3" type="noConversion"/>
  </si>
  <si>
    <t>1시간</t>
    <phoneticPr fontId="3" type="noConversion"/>
  </si>
  <si>
    <t>백합홀</t>
    <phoneticPr fontId="3" type="noConversion"/>
  </si>
  <si>
    <t>심송희</t>
    <phoneticPr fontId="3" type="noConversion"/>
  </si>
  <si>
    <t>목요일</t>
    <phoneticPr fontId="3" type="noConversion"/>
  </si>
  <si>
    <t>손혜진</t>
    <phoneticPr fontId="3" type="noConversion"/>
  </si>
  <si>
    <t>토요일</t>
    <phoneticPr fontId="3" type="noConversion"/>
  </si>
  <si>
    <t>남성민</t>
    <phoneticPr fontId="3" type="noConversion"/>
  </si>
  <si>
    <t>이은화</t>
    <phoneticPr fontId="3" type="noConversion"/>
  </si>
  <si>
    <t>이찬우</t>
    <phoneticPr fontId="3" type="noConversion"/>
  </si>
  <si>
    <t>개나리홀</t>
    <phoneticPr fontId="3" type="noConversion"/>
  </si>
  <si>
    <t>이연희</t>
    <phoneticPr fontId="3" type="noConversion"/>
  </si>
  <si>
    <t>김명선</t>
    <phoneticPr fontId="3" type="noConversion"/>
  </si>
  <si>
    <t>제품코드</t>
    <phoneticPr fontId="1" type="noConversion"/>
  </si>
  <si>
    <t>가입유형</t>
    <phoneticPr fontId="1" type="noConversion"/>
  </si>
  <si>
    <t>요금제</t>
    <phoneticPr fontId="1" type="noConversion"/>
  </si>
  <si>
    <t>제품가</t>
    <phoneticPr fontId="1" type="noConversion"/>
  </si>
  <si>
    <t>총판매액</t>
    <phoneticPr fontId="1" type="noConversion"/>
  </si>
  <si>
    <t>약정기간</t>
    <phoneticPr fontId="1" type="noConversion"/>
  </si>
  <si>
    <t>ST-01-A</t>
    <phoneticPr fontId="1" type="noConversion"/>
  </si>
  <si>
    <t>ST-01-B</t>
    <phoneticPr fontId="1" type="noConversion"/>
  </si>
  <si>
    <t>ST-01-C</t>
    <phoneticPr fontId="1" type="noConversion"/>
  </si>
  <si>
    <t>AL-02-A</t>
    <phoneticPr fontId="1" type="noConversion"/>
  </si>
  <si>
    <t>AL-02-B</t>
    <phoneticPr fontId="1" type="noConversion"/>
  </si>
  <si>
    <t>AL-02-C</t>
    <phoneticPr fontId="1" type="noConversion"/>
  </si>
  <si>
    <t>UP-01-A</t>
    <phoneticPr fontId="1" type="noConversion"/>
  </si>
  <si>
    <t>ST-01-D</t>
    <phoneticPr fontId="1" type="noConversion"/>
  </si>
  <si>
    <t>AL-02-D</t>
    <phoneticPr fontId="1" type="noConversion"/>
  </si>
  <si>
    <t>UP-01-B</t>
    <phoneticPr fontId="1" type="noConversion"/>
  </si>
  <si>
    <t>UP-01-C</t>
    <phoneticPr fontId="1" type="noConversion"/>
  </si>
  <si>
    <t>UP-01-D</t>
    <phoneticPr fontId="1" type="noConversion"/>
  </si>
  <si>
    <t>기기변경</t>
    <phoneticPr fontId="1" type="noConversion"/>
  </si>
  <si>
    <t>번호이동</t>
    <phoneticPr fontId="1" type="noConversion"/>
  </si>
  <si>
    <t>신규가입</t>
    <phoneticPr fontId="1" type="noConversion"/>
  </si>
  <si>
    <t>LTE 50</t>
    <phoneticPr fontId="1" type="noConversion"/>
  </si>
  <si>
    <t>LTE 40</t>
    <phoneticPr fontId="1" type="noConversion"/>
  </si>
  <si>
    <t>LTE 60</t>
    <phoneticPr fontId="1" type="noConversion"/>
  </si>
  <si>
    <t>24개월</t>
    <phoneticPr fontId="1" type="noConversion"/>
  </si>
  <si>
    <t>36개월</t>
    <phoneticPr fontId="1" type="noConversion"/>
  </si>
  <si>
    <t>12개월</t>
    <phoneticPr fontId="1" type="noConversion"/>
  </si>
  <si>
    <t>판매량</t>
    <phoneticPr fontId="1" type="noConversion"/>
  </si>
  <si>
    <t>LTE 70</t>
    <phoneticPr fontId="1" type="noConversion"/>
  </si>
  <si>
    <t>제조사</t>
    <phoneticPr fontId="1" type="noConversion"/>
  </si>
  <si>
    <t>상승전자</t>
    <phoneticPr fontId="1" type="noConversion"/>
  </si>
  <si>
    <t>LT전자</t>
    <phoneticPr fontId="1" type="noConversion"/>
  </si>
  <si>
    <t>HD전자</t>
    <phoneticPr fontId="1" type="noConversion"/>
  </si>
  <si>
    <t>한국전자</t>
    <phoneticPr fontId="1" type="noConversion"/>
  </si>
  <si>
    <t>販賣量</t>
    <phoneticPr fontId="1" type="noConversion"/>
  </si>
  <si>
    <t>제품명</t>
    <phoneticPr fontId="1" type="noConversion"/>
  </si>
  <si>
    <t>입고량</t>
    <phoneticPr fontId="1" type="noConversion"/>
  </si>
  <si>
    <t>판매가</t>
    <phoneticPr fontId="1" type="noConversion"/>
  </si>
  <si>
    <t>입고일</t>
    <phoneticPr fontId="1" type="noConversion"/>
  </si>
  <si>
    <t>A3 용지</t>
    <phoneticPr fontId="1" type="noConversion"/>
  </si>
  <si>
    <t>A4 용지</t>
    <phoneticPr fontId="1" type="noConversion"/>
  </si>
  <si>
    <t>가위</t>
    <phoneticPr fontId="1" type="noConversion"/>
  </si>
  <si>
    <t>형광펜</t>
    <phoneticPr fontId="1" type="noConversion"/>
  </si>
  <si>
    <t>양면테이프</t>
    <phoneticPr fontId="1" type="noConversion"/>
  </si>
  <si>
    <t>투명테이프</t>
    <phoneticPr fontId="1" type="noConversion"/>
  </si>
  <si>
    <t>볼펜</t>
    <phoneticPr fontId="1" type="noConversion"/>
  </si>
  <si>
    <t>포스트잇</t>
    <phoneticPr fontId="1" type="noConversion"/>
  </si>
  <si>
    <t>박스테이프</t>
    <phoneticPr fontId="1" type="noConversion"/>
  </si>
  <si>
    <t>칼</t>
    <phoneticPr fontId="1" type="noConversion"/>
  </si>
  <si>
    <t>라벨테이프</t>
    <phoneticPr fontId="1" type="noConversion"/>
  </si>
  <si>
    <t>수정액</t>
    <phoneticPr fontId="1" type="noConversion"/>
  </si>
  <si>
    <t>청테이프</t>
    <phoneticPr fontId="1" type="noConversion"/>
  </si>
  <si>
    <t>샤프</t>
    <phoneticPr fontId="1" type="noConversion"/>
  </si>
  <si>
    <t>할인율</t>
    <phoneticPr fontId="1" type="noConversion"/>
  </si>
  <si>
    <t>GI495</t>
    <phoneticPr fontId="1" type="noConversion"/>
  </si>
  <si>
    <t>PE672</t>
    <phoneticPr fontId="1" type="noConversion"/>
  </si>
  <si>
    <t>TM891</t>
    <phoneticPr fontId="1" type="noConversion"/>
  </si>
  <si>
    <t>TM234</t>
    <phoneticPr fontId="1" type="noConversion"/>
  </si>
  <si>
    <t>TM511</t>
    <phoneticPr fontId="1" type="noConversion"/>
  </si>
  <si>
    <t>TM394</t>
    <phoneticPr fontId="1" type="noConversion"/>
  </si>
  <si>
    <t>TM735</t>
    <phoneticPr fontId="1" type="noConversion"/>
  </si>
  <si>
    <t>AH938</t>
    <phoneticPr fontId="1" type="noConversion"/>
  </si>
  <si>
    <t>AH128</t>
    <phoneticPr fontId="1" type="noConversion"/>
  </si>
  <si>
    <t>DO933</t>
    <phoneticPr fontId="1" type="noConversion"/>
  </si>
  <si>
    <t>QZ349</t>
    <phoneticPr fontId="1" type="noConversion"/>
  </si>
  <si>
    <t>BB384</t>
    <phoneticPr fontId="1" type="noConversion"/>
  </si>
  <si>
    <t>CB685</t>
    <phoneticPr fontId="1" type="noConversion"/>
  </si>
  <si>
    <t>WD485</t>
    <phoneticPr fontId="1" type="noConversion"/>
  </si>
  <si>
    <t>SU816</t>
    <phoneticPr fontId="1" type="noConversion"/>
  </si>
  <si>
    <t>사무용품 관리 현황</t>
    <phoneticPr fontId="1" type="noConversion"/>
  </si>
  <si>
    <t>스탬프</t>
    <phoneticPr fontId="1" type="noConversion"/>
  </si>
  <si>
    <t>택배 배송 현황</t>
    <phoneticPr fontId="1" type="noConversion"/>
  </si>
  <si>
    <t>배송지역</t>
    <phoneticPr fontId="1" type="noConversion"/>
  </si>
  <si>
    <t>배송시간대</t>
    <phoneticPr fontId="1" type="noConversion"/>
  </si>
  <si>
    <t>물품종류</t>
    <phoneticPr fontId="1" type="noConversion"/>
  </si>
  <si>
    <t>수령인</t>
    <phoneticPr fontId="1" type="noConversion"/>
  </si>
  <si>
    <t>거리(m)</t>
    <phoneticPr fontId="1" type="noConversion"/>
  </si>
  <si>
    <t>배송료</t>
    <phoneticPr fontId="1" type="noConversion"/>
  </si>
  <si>
    <t>망원동</t>
    <phoneticPr fontId="1" type="noConversion"/>
  </si>
  <si>
    <t>오전</t>
    <phoneticPr fontId="1" type="noConversion"/>
  </si>
  <si>
    <t>식품</t>
    <phoneticPr fontId="1" type="noConversion"/>
  </si>
  <si>
    <t>본인</t>
    <phoneticPr fontId="1" type="noConversion"/>
  </si>
  <si>
    <t>서교동</t>
    <phoneticPr fontId="1" type="noConversion"/>
  </si>
  <si>
    <t>오후</t>
    <phoneticPr fontId="1" type="noConversion"/>
  </si>
  <si>
    <t>의류</t>
    <phoneticPr fontId="1" type="noConversion"/>
  </si>
  <si>
    <t>경비실</t>
    <phoneticPr fontId="1" type="noConversion"/>
  </si>
  <si>
    <t>합정동</t>
    <phoneticPr fontId="1" type="noConversion"/>
  </si>
  <si>
    <t>전자제품</t>
    <phoneticPr fontId="1" type="noConversion"/>
  </si>
  <si>
    <t>가족</t>
    <phoneticPr fontId="1" type="noConversion"/>
  </si>
  <si>
    <t>프로그램</t>
    <phoneticPr fontId="1" type="noConversion"/>
  </si>
  <si>
    <t>첫째주</t>
    <phoneticPr fontId="1" type="noConversion"/>
  </si>
  <si>
    <t>둘째주</t>
    <phoneticPr fontId="1" type="noConversion"/>
  </si>
  <si>
    <t>셋째주</t>
    <phoneticPr fontId="1" type="noConversion"/>
  </si>
  <si>
    <t>넷째주</t>
    <phoneticPr fontId="1" type="noConversion"/>
  </si>
  <si>
    <t>[표1]</t>
    <phoneticPr fontId="1" type="noConversion"/>
  </si>
  <si>
    <t>[표2]</t>
    <phoneticPr fontId="1" type="noConversion"/>
  </si>
  <si>
    <t>[표3]</t>
    <phoneticPr fontId="1" type="noConversion"/>
  </si>
  <si>
    <t>동의보감</t>
    <phoneticPr fontId="1" type="noConversion"/>
  </si>
  <si>
    <t>프라하의인연</t>
    <phoneticPr fontId="1" type="noConversion"/>
  </si>
  <si>
    <t>목욕탕집여자들</t>
    <phoneticPr fontId="1" type="noConversion"/>
  </si>
  <si>
    <t>그대와나</t>
    <phoneticPr fontId="1" type="noConversion"/>
  </si>
  <si>
    <t>내이름은김탁구</t>
    <phoneticPr fontId="1" type="noConversion"/>
  </si>
  <si>
    <t>서울의초승달</t>
    <phoneticPr fontId="1" type="noConversion"/>
  </si>
  <si>
    <t>손목시계</t>
    <phoneticPr fontId="1" type="noConversion"/>
  </si>
  <si>
    <t>시크릿목장</t>
    <phoneticPr fontId="1" type="noConversion"/>
  </si>
  <si>
    <t>엄마의하늘</t>
    <phoneticPr fontId="1" type="noConversion"/>
  </si>
  <si>
    <t>4월 드라마 시청률(%)</t>
    <phoneticPr fontId="1" type="noConversion"/>
  </si>
  <si>
    <t>5월 드라마 시청률(%)</t>
    <phoneticPr fontId="1" type="noConversion"/>
  </si>
  <si>
    <t>6월 드라마 시청률(%)</t>
    <phoneticPr fontId="1" type="noConversion"/>
  </si>
  <si>
    <t>2/4분기 드라마 시청률(%)</t>
    <phoneticPr fontId="1" type="noConversion"/>
  </si>
  <si>
    <t>제품명</t>
    <phoneticPr fontId="1" type="noConversion"/>
  </si>
  <si>
    <t>순위</t>
    <phoneticPr fontId="1" type="noConversion"/>
  </si>
  <si>
    <t>판매량</t>
    <phoneticPr fontId="1" type="noConversion"/>
  </si>
  <si>
    <t>판매가</t>
    <phoneticPr fontId="1" type="noConversion"/>
  </si>
  <si>
    <t>총판매액</t>
    <phoneticPr fontId="1" type="noConversion"/>
  </si>
  <si>
    <t>편의점 판매 상위제품</t>
    <phoneticPr fontId="1" type="noConversion"/>
  </si>
  <si>
    <t>아이삼수</t>
    <phoneticPr fontId="1" type="noConversion"/>
  </si>
  <si>
    <t>비빔삼각김밥</t>
    <phoneticPr fontId="1" type="noConversion"/>
  </si>
  <si>
    <t>바나초코우유</t>
    <phoneticPr fontId="1" type="noConversion"/>
  </si>
  <si>
    <t>시원컵얼음</t>
    <phoneticPr fontId="1" type="noConversion"/>
  </si>
  <si>
    <t>마일드커피</t>
    <phoneticPr fontId="1" type="noConversion"/>
  </si>
  <si>
    <t>부대사발면</t>
    <phoneticPr fontId="1" type="noConversion"/>
  </si>
  <si>
    <t>맛난도시락</t>
    <phoneticPr fontId="1" type="noConversion"/>
  </si>
  <si>
    <t>신매운라면</t>
    <phoneticPr fontId="1" type="noConversion"/>
  </si>
  <si>
    <t>핫세븐캔</t>
    <phoneticPr fontId="1" type="noConversion"/>
  </si>
  <si>
    <t>스위트사탕</t>
    <phoneticPr fontId="1" type="noConversion"/>
  </si>
  <si>
    <t>신입사원 성적 현황</t>
    <phoneticPr fontId="1" type="noConversion"/>
  </si>
  <si>
    <t>성명</t>
    <phoneticPr fontId="1" type="noConversion"/>
  </si>
  <si>
    <t>성별</t>
    <phoneticPr fontId="1" type="noConversion"/>
  </si>
  <si>
    <t>지원부서</t>
    <phoneticPr fontId="1" type="noConversion"/>
  </si>
  <si>
    <t>필기</t>
    <phoneticPr fontId="1" type="noConversion"/>
  </si>
  <si>
    <t>면접</t>
    <phoneticPr fontId="1" type="noConversion"/>
  </si>
  <si>
    <t>총점</t>
    <phoneticPr fontId="1" type="noConversion"/>
  </si>
  <si>
    <t>송희윤</t>
    <phoneticPr fontId="1" type="noConversion"/>
  </si>
  <si>
    <t>여</t>
    <phoneticPr fontId="1" type="noConversion"/>
  </si>
  <si>
    <t>영업부</t>
    <phoneticPr fontId="1" type="noConversion"/>
  </si>
  <si>
    <t>이지현</t>
    <phoneticPr fontId="1" type="noConversion"/>
  </si>
  <si>
    <t>기획부</t>
    <phoneticPr fontId="1" type="noConversion"/>
  </si>
  <si>
    <t>김동현</t>
    <phoneticPr fontId="1" type="noConversion"/>
  </si>
  <si>
    <t>남</t>
    <phoneticPr fontId="1" type="noConversion"/>
  </si>
  <si>
    <t>경리부</t>
    <phoneticPr fontId="1" type="noConversion"/>
  </si>
  <si>
    <t>박수환</t>
    <phoneticPr fontId="1" type="noConversion"/>
  </si>
  <si>
    <t>홍보부</t>
    <phoneticPr fontId="1" type="noConversion"/>
  </si>
  <si>
    <t>이시영</t>
    <phoneticPr fontId="1" type="noConversion"/>
  </si>
  <si>
    <t>노청래</t>
    <phoneticPr fontId="1" type="noConversion"/>
  </si>
  <si>
    <t>이인원</t>
    <phoneticPr fontId="1" type="noConversion"/>
  </si>
  <si>
    <t>김이현</t>
    <phoneticPr fontId="1" type="noConversion"/>
  </si>
  <si>
    <t>김성은</t>
    <phoneticPr fontId="1" type="noConversion"/>
  </si>
  <si>
    <t>정조국</t>
    <phoneticPr fontId="1" type="noConversion"/>
  </si>
  <si>
    <t>평균</t>
    <phoneticPr fontId="1" type="noConversion"/>
  </si>
  <si>
    <t>자격증 시험 결과</t>
    <phoneticPr fontId="1" type="noConversion"/>
  </si>
  <si>
    <t>결과</t>
    <phoneticPr fontId="1" type="noConversion"/>
  </si>
  <si>
    <t>필기</t>
    <phoneticPr fontId="1" type="noConversion"/>
  </si>
  <si>
    <t>실기</t>
    <phoneticPr fontId="1" type="noConversion"/>
  </si>
  <si>
    <t>성명</t>
    <phoneticPr fontId="1" type="noConversion"/>
  </si>
  <si>
    <t>김강민</t>
    <phoneticPr fontId="1" type="noConversion"/>
  </si>
  <si>
    <t>유균상</t>
    <phoneticPr fontId="1" type="noConversion"/>
  </si>
  <si>
    <t>이미래</t>
    <phoneticPr fontId="1" type="noConversion"/>
  </si>
  <si>
    <t>김세연</t>
    <phoneticPr fontId="1" type="noConversion"/>
  </si>
  <si>
    <t>정인지</t>
    <phoneticPr fontId="1" type="noConversion"/>
  </si>
  <si>
    <t>김성균</t>
    <phoneticPr fontId="1" type="noConversion"/>
  </si>
  <si>
    <t>이석수</t>
    <phoneticPr fontId="1" type="noConversion"/>
  </si>
  <si>
    <t>김서영</t>
    <phoneticPr fontId="1" type="noConversion"/>
  </si>
  <si>
    <t>전도식</t>
    <phoneticPr fontId="1" type="noConversion"/>
  </si>
  <si>
    <t>이승희</t>
    <phoneticPr fontId="1" type="noConversion"/>
  </si>
  <si>
    <t>제품코드</t>
    <phoneticPr fontId="1" type="noConversion"/>
  </si>
  <si>
    <t>분류</t>
    <phoneticPr fontId="1" type="noConversion"/>
  </si>
  <si>
    <t>COM01A</t>
    <phoneticPr fontId="1" type="noConversion"/>
  </si>
  <si>
    <t>COM01B</t>
    <phoneticPr fontId="1" type="noConversion"/>
  </si>
  <si>
    <t>COM01C</t>
    <phoneticPr fontId="1" type="noConversion"/>
  </si>
  <si>
    <t>COM02A</t>
    <phoneticPr fontId="1" type="noConversion"/>
  </si>
  <si>
    <t>COM02C</t>
    <phoneticPr fontId="1" type="noConversion"/>
  </si>
  <si>
    <t>COM02B</t>
    <phoneticPr fontId="1" type="noConversion"/>
  </si>
  <si>
    <t>COM03A</t>
    <phoneticPr fontId="1" type="noConversion"/>
  </si>
  <si>
    <t>COM03C</t>
    <phoneticPr fontId="1" type="noConversion"/>
  </si>
  <si>
    <t>COM04A</t>
    <phoneticPr fontId="1" type="noConversion"/>
  </si>
  <si>
    <t>생산팀</t>
    <phoneticPr fontId="1" type="noConversion"/>
  </si>
  <si>
    <t>생산량</t>
    <phoneticPr fontId="1" type="noConversion"/>
  </si>
  <si>
    <t>생산1팀</t>
    <phoneticPr fontId="1" type="noConversion"/>
  </si>
  <si>
    <t>생산2팀</t>
    <phoneticPr fontId="1" type="noConversion"/>
  </si>
  <si>
    <t>생산3팀</t>
    <phoneticPr fontId="1" type="noConversion"/>
  </si>
  <si>
    <t>COM05B</t>
    <phoneticPr fontId="1" type="noConversion"/>
  </si>
  <si>
    <t>지역별 A/S 처리 현황</t>
    <phoneticPr fontId="1" type="noConversion"/>
  </si>
  <si>
    <t>지역</t>
    <phoneticPr fontId="1" type="noConversion"/>
  </si>
  <si>
    <t>방문접수</t>
    <phoneticPr fontId="1" type="noConversion"/>
  </si>
  <si>
    <t>택배접수</t>
    <phoneticPr fontId="1" type="noConversion"/>
  </si>
  <si>
    <t>처리비용</t>
    <phoneticPr fontId="1" type="noConversion"/>
  </si>
  <si>
    <t>안산</t>
    <phoneticPr fontId="1" type="noConversion"/>
  </si>
  <si>
    <t>시흥</t>
    <phoneticPr fontId="1" type="noConversion"/>
  </si>
  <si>
    <t>수원</t>
    <phoneticPr fontId="1" type="noConversion"/>
  </si>
  <si>
    <t>화성</t>
    <phoneticPr fontId="1" type="noConversion"/>
  </si>
  <si>
    <t>용인</t>
    <phoneticPr fontId="1" type="noConversion"/>
  </si>
  <si>
    <t>수원-용인 처리비용 평균</t>
    <phoneticPr fontId="1" type="noConversion"/>
  </si>
  <si>
    <t>[표4]</t>
    <phoneticPr fontId="1" type="noConversion"/>
  </si>
  <si>
    <t>단가</t>
    <phoneticPr fontId="1" type="noConversion"/>
  </si>
  <si>
    <t>수량</t>
    <phoneticPr fontId="1" type="noConversion"/>
  </si>
  <si>
    <t>판매액</t>
    <phoneticPr fontId="1" type="noConversion"/>
  </si>
  <si>
    <t>&lt;제품단가표&gt;</t>
    <phoneticPr fontId="1" type="noConversion"/>
  </si>
  <si>
    <t>코드</t>
    <phoneticPr fontId="1" type="noConversion"/>
  </si>
  <si>
    <t>제품생산 현황</t>
    <phoneticPr fontId="1" type="noConversion"/>
  </si>
  <si>
    <t>제품판매 현황</t>
    <phoneticPr fontId="1" type="noConversion"/>
  </si>
  <si>
    <t>AA-10</t>
    <phoneticPr fontId="1" type="noConversion"/>
  </si>
  <si>
    <t>NN-10</t>
    <phoneticPr fontId="1" type="noConversion"/>
  </si>
  <si>
    <t>GG-87</t>
    <phoneticPr fontId="1" type="noConversion"/>
  </si>
  <si>
    <t>GG-34</t>
    <phoneticPr fontId="1" type="noConversion"/>
  </si>
  <si>
    <t>GG-36</t>
    <phoneticPr fontId="1" type="noConversion"/>
  </si>
  <si>
    <t>AA-15</t>
    <phoneticPr fontId="1" type="noConversion"/>
  </si>
  <si>
    <t>NN-66</t>
    <phoneticPr fontId="1" type="noConversion"/>
  </si>
  <si>
    <t>SS-59</t>
    <phoneticPr fontId="1" type="noConversion"/>
  </si>
  <si>
    <t>NN-26</t>
    <phoneticPr fontId="1" type="noConversion"/>
  </si>
  <si>
    <t>AA-25</t>
    <phoneticPr fontId="1" type="noConversion"/>
  </si>
  <si>
    <t>SS-55</t>
    <phoneticPr fontId="1" type="noConversion"/>
  </si>
  <si>
    <t>SS</t>
    <phoneticPr fontId="1" type="noConversion"/>
  </si>
  <si>
    <t>AA</t>
    <phoneticPr fontId="1" type="noConversion"/>
  </si>
  <si>
    <t>NN</t>
    <phoneticPr fontId="1" type="noConversion"/>
  </si>
  <si>
    <t>GG</t>
    <phoneticPr fontId="1" type="noConversion"/>
  </si>
  <si>
    <t>[표5]</t>
    <phoneticPr fontId="1" type="noConversion"/>
  </si>
  <si>
    <t>영화예매 현황</t>
    <phoneticPr fontId="1" type="noConversion"/>
  </si>
  <si>
    <t>장르</t>
    <phoneticPr fontId="1" type="noConversion"/>
  </si>
  <si>
    <t>액션</t>
    <phoneticPr fontId="1" type="noConversion"/>
  </si>
  <si>
    <t>코미디</t>
    <phoneticPr fontId="1" type="noConversion"/>
  </si>
  <si>
    <t>드라마</t>
    <phoneticPr fontId="1" type="noConversion"/>
  </si>
  <si>
    <t>영화명</t>
    <phoneticPr fontId="1" type="noConversion"/>
  </si>
  <si>
    <t>관람등급</t>
    <phoneticPr fontId="1" type="noConversion"/>
  </si>
  <si>
    <t>예매량</t>
    <phoneticPr fontId="1" type="noConversion"/>
  </si>
  <si>
    <t>판타지</t>
    <phoneticPr fontId="1" type="noConversion"/>
  </si>
  <si>
    <t>전체</t>
    <phoneticPr fontId="1" type="noConversion"/>
  </si>
  <si>
    <t>12세이상</t>
    <phoneticPr fontId="1" type="noConversion"/>
  </si>
  <si>
    <t>15세이상</t>
    <phoneticPr fontId="1" type="noConversion"/>
  </si>
  <si>
    <t>청불</t>
    <phoneticPr fontId="1" type="noConversion"/>
  </si>
  <si>
    <t>예매총액</t>
    <phoneticPr fontId="1" type="noConversion"/>
  </si>
  <si>
    <t>대구행</t>
    <phoneticPr fontId="1" type="noConversion"/>
  </si>
  <si>
    <t>범죄의마왕</t>
    <phoneticPr fontId="1" type="noConversion"/>
  </si>
  <si>
    <t>국내시장</t>
    <phoneticPr fontId="1" type="noConversion"/>
  </si>
  <si>
    <t>꿈의선물</t>
    <phoneticPr fontId="1" type="noConversion"/>
  </si>
  <si>
    <t>변호사</t>
    <phoneticPr fontId="1" type="noConversion"/>
  </si>
  <si>
    <t>경포대</t>
    <phoneticPr fontId="1" type="noConversion"/>
  </si>
  <si>
    <t>해적</t>
    <phoneticPr fontId="1" type="noConversion"/>
  </si>
  <si>
    <t>수상한아이</t>
    <phoneticPr fontId="1" type="noConversion"/>
  </si>
  <si>
    <t>미션성공</t>
    <phoneticPr fontId="1" type="noConversion"/>
  </si>
  <si>
    <t>구름넘어서</t>
    <phoneticPr fontId="1" type="noConversion"/>
  </si>
  <si>
    <t>상공텔레콤 휴대폰 판매 현황</t>
    <phoneticPr fontId="1" type="noConversion"/>
  </si>
  <si>
    <t>코미디-전체 예매총액 합계</t>
    <phoneticPr fontId="1" type="noConversion"/>
  </si>
  <si>
    <t>배송시간대</t>
  </si>
  <si>
    <t>(모두)</t>
  </si>
  <si>
    <t>행 레이블</t>
  </si>
  <si>
    <t>망원동</t>
  </si>
  <si>
    <t>서교동</t>
  </si>
  <si>
    <t>합정동</t>
  </si>
  <si>
    <t>총합계</t>
  </si>
  <si>
    <t>열 레이블</t>
  </si>
  <si>
    <t>식품</t>
  </si>
  <si>
    <t>의류</t>
  </si>
  <si>
    <t>전자제품</t>
  </si>
  <si>
    <t>평균 : 거리(m)</t>
  </si>
  <si>
    <t>최대값 : 배송료</t>
  </si>
</sst>
</file>

<file path=xl/styles.xml><?xml version="1.0" encoding="utf-8"?>
<styleSheet xmlns="http://schemas.openxmlformats.org/spreadsheetml/2006/main">
  <numFmts count="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&quot;원&quot;"/>
    <numFmt numFmtId="177" formatCode="0.0_ "/>
    <numFmt numFmtId="178" formatCode="0.00_ 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17"/>
      <color theme="1"/>
      <name val="HY신명조"/>
      <family val="1"/>
      <charset val="129"/>
    </font>
    <font>
      <b/>
      <sz val="9"/>
      <color indexed="81"/>
      <name val="돋움"/>
      <family val="3"/>
      <charset val="129"/>
    </font>
    <font>
      <sz val="1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/>
    <xf numFmtId="42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8" fillId="0" borderId="0" xfId="0" applyFont="1">
      <alignment vertical="center"/>
    </xf>
    <xf numFmtId="177" fontId="0" fillId="0" borderId="1" xfId="0" applyNumberFormat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178" fontId="0" fillId="0" borderId="1" xfId="0" applyNumberFormat="1" applyFill="1" applyBorder="1" applyAlignment="1">
      <alignment horizontal="center" vertical="center"/>
    </xf>
    <xf numFmtId="0" fontId="9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43" fontId="0" fillId="0" borderId="1" xfId="1" applyNumberFormat="1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176" fontId="0" fillId="0" borderId="12" xfId="0" applyNumberFormat="1" applyBorder="1">
      <alignment vertical="center"/>
    </xf>
    <xf numFmtId="0" fontId="0" fillId="0" borderId="13" xfId="0" applyBorder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0" fillId="0" borderId="0" xfId="0" applyAlignment="1">
      <alignment horizontal="left" vertical="center" indent="1"/>
    </xf>
    <xf numFmtId="42" fontId="0" fillId="0" borderId="1" xfId="6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</cellXfs>
  <cellStyles count="7">
    <cellStyle name="백분율 2" xfId="5"/>
    <cellStyle name="쉼표 [0]" xfId="1" builtinId="6"/>
    <cellStyle name="쉼표 [0] 2" xfId="4"/>
    <cellStyle name="통화 [0]" xfId="6" builtinId="7"/>
    <cellStyle name="통화 [0] 2" xfId="3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title>
      <c:tx>
        <c:rich>
          <a:bodyPr/>
          <a:lstStyle/>
          <a:p>
            <a:pPr>
              <a:defRPr/>
            </a:pPr>
            <a:r>
              <a:rPr lang="ko-KR" altLang="en-US"/>
              <a:t>여사원 성적 현황</a:t>
            </a:r>
          </a:p>
        </c:rich>
      </c:tx>
    </c:title>
    <c:plotArea>
      <c:layout/>
      <c:areaChart>
        <c:grouping val="standard"/>
        <c:ser>
          <c:idx val="1"/>
          <c:order val="1"/>
          <c:tx>
            <c:strRef>
              <c:f>차트작업!$E$3</c:f>
              <c:strCache>
                <c:ptCount val="1"/>
                <c:pt idx="0">
                  <c:v>면접</c:v>
                </c:pt>
              </c:strCache>
            </c:strRef>
          </c:tx>
          <c:cat>
            <c:strRef>
              <c:f>(차트작업!$A$4:$A$5,차트작업!$A$8,차트작업!$A$11:$A$12)</c:f>
              <c:strCache>
                <c:ptCount val="5"/>
                <c:pt idx="0">
                  <c:v>송희윤</c:v>
                </c:pt>
                <c:pt idx="1">
                  <c:v>이지현</c:v>
                </c:pt>
                <c:pt idx="2">
                  <c:v>이시영</c:v>
                </c:pt>
                <c:pt idx="3">
                  <c:v>김이현</c:v>
                </c:pt>
                <c:pt idx="4">
                  <c:v>김성은</c:v>
                </c:pt>
              </c:strCache>
            </c:strRef>
          </c:cat>
          <c:val>
            <c:numRef>
              <c:f>(차트작업!$E$4:$E$5,차트작업!$E$8,차트작업!$E$11:$E$12)</c:f>
              <c:numCache>
                <c:formatCode>0.00_ </c:formatCode>
                <c:ptCount val="5"/>
                <c:pt idx="0">
                  <c:v>36.299999999999997</c:v>
                </c:pt>
                <c:pt idx="1">
                  <c:v>11.399999999999999</c:v>
                </c:pt>
                <c:pt idx="2">
                  <c:v>44.8</c:v>
                </c:pt>
                <c:pt idx="3">
                  <c:v>24.599999999999994</c:v>
                </c:pt>
                <c:pt idx="4">
                  <c:v>44.599999999999994</c:v>
                </c:pt>
              </c:numCache>
            </c:numRef>
          </c:val>
        </c:ser>
        <c:axId val="116057984"/>
        <c:axId val="116059520"/>
      </c:areaChart>
      <c:lineChart>
        <c:grouping val="standard"/>
        <c:ser>
          <c:idx val="0"/>
          <c:order val="0"/>
          <c:tx>
            <c:strRef>
              <c:f>차트작업!$D$3</c:f>
              <c:strCache>
                <c:ptCount val="1"/>
                <c:pt idx="0">
                  <c:v>필기</c:v>
                </c:pt>
              </c:strCache>
            </c:strRef>
          </c:tx>
          <c:marker>
            <c:symbol val="square"/>
            <c:size val="7"/>
          </c:marker>
          <c:cat>
            <c:strRef>
              <c:f>(차트작업!$A$4:$A$5,차트작업!$A$8,차트작업!$A$11:$A$12)</c:f>
              <c:strCache>
                <c:ptCount val="5"/>
                <c:pt idx="0">
                  <c:v>송희윤</c:v>
                </c:pt>
                <c:pt idx="1">
                  <c:v>이지현</c:v>
                </c:pt>
                <c:pt idx="2">
                  <c:v>이시영</c:v>
                </c:pt>
                <c:pt idx="3">
                  <c:v>김이현</c:v>
                </c:pt>
                <c:pt idx="4">
                  <c:v>김성은</c:v>
                </c:pt>
              </c:strCache>
            </c:strRef>
          </c:cat>
          <c:val>
            <c:numRef>
              <c:f>(차트작업!$D$4:$D$5,차트작업!$D$8,차트작업!$D$11:$D$12)</c:f>
              <c:numCache>
                <c:formatCode>0.00_ </c:formatCode>
                <c:ptCount val="5"/>
                <c:pt idx="0">
                  <c:v>89.2</c:v>
                </c:pt>
                <c:pt idx="1">
                  <c:v>62.5</c:v>
                </c:pt>
                <c:pt idx="2">
                  <c:v>96.5</c:v>
                </c:pt>
                <c:pt idx="3">
                  <c:v>79.599999999999994</c:v>
                </c:pt>
                <c:pt idx="4">
                  <c:v>97.2</c:v>
                </c:pt>
              </c:numCache>
            </c:numRef>
          </c:val>
          <c:smooth val="1"/>
        </c:ser>
        <c:marker val="1"/>
        <c:axId val="116057984"/>
        <c:axId val="116059520"/>
      </c:lineChart>
      <c:catAx>
        <c:axId val="116057984"/>
        <c:scaling>
          <c:orientation val="minMax"/>
        </c:scaling>
        <c:axPos val="b"/>
        <c:tickLblPos val="nextTo"/>
        <c:crossAx val="116059520"/>
        <c:crosses val="autoZero"/>
        <c:auto val="1"/>
        <c:lblAlgn val="ctr"/>
        <c:lblOffset val="100"/>
      </c:catAx>
      <c:valAx>
        <c:axId val="116059520"/>
        <c:scaling>
          <c:orientation val="minMax"/>
        </c:scaling>
        <c:axPos val="l"/>
        <c:majorGridlines/>
        <c:numFmt formatCode="#,##0.0_);\(#,##0.0\)" sourceLinked="0"/>
        <c:tickLblPos val="nextTo"/>
        <c:crossAx val="116057984"/>
        <c:crosses val="autoZero"/>
        <c:crossBetween val="between"/>
      </c:valAx>
    </c:plotArea>
    <c:legend>
      <c:legendPos val="b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7</xdr:row>
      <xdr:rowOff>0</xdr:rowOff>
    </xdr:from>
    <xdr:to>
      <xdr:col>8</xdr:col>
      <xdr:colOff>0</xdr:colOff>
      <xdr:row>10</xdr:row>
      <xdr:rowOff>0</xdr:rowOff>
    </xdr:to>
    <xdr:sp macro="[0]!통화" textlink="">
      <xdr:nvSpPr>
        <xdr:cNvPr id="2" name="모서리가 둥근 직사각형 1"/>
        <xdr:cNvSpPr/>
      </xdr:nvSpPr>
      <xdr:spPr>
        <a:xfrm>
          <a:off x="4619625" y="1514475"/>
          <a:ext cx="1371600" cy="628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1100"/>
            <a:t>통화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7</xdr:col>
      <xdr:colOff>0</xdr:colOff>
      <xdr:row>32</xdr:row>
      <xdr:rowOff>0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김종일" refreshedDate="42611.808157407409" createdVersion="3" refreshedVersion="3" minRefreshableVersion="3" recordCount="12">
  <cacheSource type="worksheet">
    <worksheetSource ref="A3:F15" sheet="분석작업-1"/>
  </cacheSource>
  <cacheFields count="6">
    <cacheField name="배송지역" numFmtId="0">
      <sharedItems count="3">
        <s v="망원동"/>
        <s v="서교동"/>
        <s v="합정동"/>
      </sharedItems>
    </cacheField>
    <cacheField name="배송시간대" numFmtId="0">
      <sharedItems count="2">
        <s v="오전"/>
        <s v="오후"/>
      </sharedItems>
    </cacheField>
    <cacheField name="물품종류" numFmtId="0">
      <sharedItems count="3">
        <s v="식품"/>
        <s v="의류"/>
        <s v="전자제품"/>
      </sharedItems>
    </cacheField>
    <cacheField name="수령인" numFmtId="0">
      <sharedItems/>
    </cacheField>
    <cacheField name="거리(m)" numFmtId="41">
      <sharedItems containsSemiMixedTypes="0" containsString="0" containsNumber="1" containsInteger="1" minValue="480" maxValue="920"/>
    </cacheField>
    <cacheField name="배송료" numFmtId="41">
      <sharedItems containsSemiMixedTypes="0" containsString="0" containsNumber="1" containsInteger="1" minValue="2800" maxValue="400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x v="0"/>
    <s v="본인"/>
    <n v="550"/>
    <n v="3400"/>
  </r>
  <r>
    <x v="1"/>
    <x v="1"/>
    <x v="1"/>
    <s v="경비실"/>
    <n v="680"/>
    <n v="3200"/>
  </r>
  <r>
    <x v="2"/>
    <x v="0"/>
    <x v="2"/>
    <s v="본인"/>
    <n v="762"/>
    <n v="3900"/>
  </r>
  <r>
    <x v="0"/>
    <x v="1"/>
    <x v="1"/>
    <s v="가족"/>
    <n v="510"/>
    <n v="3000"/>
  </r>
  <r>
    <x v="1"/>
    <x v="0"/>
    <x v="0"/>
    <s v="본인"/>
    <n v="500"/>
    <n v="3500"/>
  </r>
  <r>
    <x v="2"/>
    <x v="0"/>
    <x v="2"/>
    <s v="가족"/>
    <n v="680"/>
    <n v="3600"/>
  </r>
  <r>
    <x v="0"/>
    <x v="1"/>
    <x v="1"/>
    <s v="본인"/>
    <n v="920"/>
    <n v="4000"/>
  </r>
  <r>
    <x v="1"/>
    <x v="0"/>
    <x v="0"/>
    <s v="경비실"/>
    <n v="750"/>
    <n v="3800"/>
  </r>
  <r>
    <x v="2"/>
    <x v="1"/>
    <x v="1"/>
    <s v="가족"/>
    <n v="600"/>
    <n v="3200"/>
  </r>
  <r>
    <x v="1"/>
    <x v="1"/>
    <x v="1"/>
    <s v="경비실"/>
    <n v="570"/>
    <n v="3000"/>
  </r>
  <r>
    <x v="0"/>
    <x v="1"/>
    <x v="2"/>
    <s v="경비실"/>
    <n v="480"/>
    <n v="2800"/>
  </r>
  <r>
    <x v="2"/>
    <x v="0"/>
    <x v="0"/>
    <s v="본인"/>
    <n v="620"/>
    <n v="34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0" dataOnRows="1" applyNumberFormats="0" applyBorderFormats="0" applyFontFormats="0" applyPatternFormats="0" applyAlignmentFormats="0" applyWidthHeightFormats="1" dataCaption="값" updatedVersion="3" minRefreshableVersion="3" showCalcMbrs="0" useAutoFormatting="1" rowGrandTotals="0" itemPrintTitles="1" createdVersion="3" indent="0" outline="1" outlineData="1" multipleFieldFilters="0">
  <location ref="A21:E31" firstHeaderRow="1" firstDataRow="2" firstDataCol="1" rowPageCount="1" colPageCount="1"/>
  <pivotFields count="6">
    <pivotField axis="axisRow" showAll="0">
      <items count="4">
        <item x="0"/>
        <item x="1"/>
        <item x="2"/>
        <item t="default"/>
      </items>
    </pivotField>
    <pivotField axis="axisPage" showAll="0">
      <items count="3">
        <item x="0"/>
        <item x="1"/>
        <item t="default"/>
      </items>
    </pivotField>
    <pivotField axis="axisCol" showAll="0">
      <items count="4">
        <item x="0"/>
        <item x="1"/>
        <item x="2"/>
        <item t="default"/>
      </items>
    </pivotField>
    <pivotField showAll="0"/>
    <pivotField dataField="1" numFmtId="41" showAll="0"/>
    <pivotField dataField="1" numFmtId="41" showAll="0"/>
  </pivotFields>
  <rowFields count="2">
    <field x="0"/>
    <field x="-2"/>
  </rowFields>
  <rowItems count="9">
    <i>
      <x/>
    </i>
    <i r="1">
      <x/>
    </i>
    <i r="1" i="1">
      <x v="1"/>
    </i>
    <i>
      <x v="1"/>
    </i>
    <i r="1">
      <x/>
    </i>
    <i r="1" i="1">
      <x v="1"/>
    </i>
    <i>
      <x v="2"/>
    </i>
    <i r="1">
      <x/>
    </i>
    <i r="1" i="1">
      <x v="1"/>
    </i>
  </rowItems>
  <colFields count="1">
    <field x="2"/>
  </colFields>
  <colItems count="4">
    <i>
      <x/>
    </i>
    <i>
      <x v="1"/>
    </i>
    <i>
      <x v="2"/>
    </i>
    <i t="grand">
      <x/>
    </i>
  </colItems>
  <pageFields count="1">
    <pageField fld="1" hier="-1"/>
  </pageFields>
  <dataFields count="2">
    <dataField name="평균 : 거리(m)" fld="4" subtotal="average" baseField="0" baseItem="0"/>
    <dataField name="최대값 : 배송료" fld="5" subtotal="max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/>
  </sheetViews>
  <sheetFormatPr defaultRowHeight="16.5"/>
  <cols>
    <col min="1" max="1" width="12.5" bestFit="1" customWidth="1"/>
    <col min="2" max="2" width="13" bestFit="1" customWidth="1"/>
  </cols>
  <sheetData>
    <row r="1" spans="1:7">
      <c r="A1" t="s">
        <v>0</v>
      </c>
    </row>
    <row r="3" spans="1:7">
      <c r="A3" t="s">
        <v>1</v>
      </c>
      <c r="B3" t="s">
        <v>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</row>
    <row r="4" spans="1:7">
      <c r="A4" t="s">
        <v>2</v>
      </c>
      <c r="B4" t="s">
        <v>8</v>
      </c>
      <c r="C4" t="s">
        <v>23</v>
      </c>
      <c r="D4">
        <v>10</v>
      </c>
      <c r="E4" t="s">
        <v>24</v>
      </c>
      <c r="F4" t="s">
        <v>25</v>
      </c>
      <c r="G4" t="s">
        <v>26</v>
      </c>
    </row>
    <row r="5" spans="1:7">
      <c r="A5" t="s">
        <v>2</v>
      </c>
      <c r="B5" t="s">
        <v>9</v>
      </c>
      <c r="C5" t="s">
        <v>27</v>
      </c>
      <c r="D5">
        <v>15</v>
      </c>
      <c r="E5" t="s">
        <v>24</v>
      </c>
      <c r="F5" t="s">
        <v>25</v>
      </c>
      <c r="G5" t="s">
        <v>28</v>
      </c>
    </row>
    <row r="6" spans="1:7">
      <c r="A6" t="s">
        <v>3</v>
      </c>
      <c r="B6" t="s">
        <v>10</v>
      </c>
      <c r="C6" t="s">
        <v>29</v>
      </c>
      <c r="D6">
        <v>8</v>
      </c>
      <c r="E6" t="s">
        <v>30</v>
      </c>
      <c r="F6" t="s">
        <v>31</v>
      </c>
      <c r="G6" t="s">
        <v>32</v>
      </c>
    </row>
    <row r="7" spans="1:7">
      <c r="A7" t="s">
        <v>3</v>
      </c>
      <c r="B7" t="s">
        <v>11</v>
      </c>
      <c r="C7" t="s">
        <v>33</v>
      </c>
      <c r="D7">
        <v>10</v>
      </c>
      <c r="E7" t="s">
        <v>34</v>
      </c>
      <c r="F7" t="s">
        <v>31</v>
      </c>
      <c r="G7" t="s">
        <v>28</v>
      </c>
    </row>
    <row r="8" spans="1:7">
      <c r="A8" t="s">
        <v>4</v>
      </c>
      <c r="B8" t="s">
        <v>12</v>
      </c>
      <c r="C8" t="s">
        <v>35</v>
      </c>
      <c r="D8">
        <v>12</v>
      </c>
      <c r="E8" t="s">
        <v>36</v>
      </c>
      <c r="F8" t="s">
        <v>31</v>
      </c>
      <c r="G8" t="s">
        <v>26</v>
      </c>
    </row>
    <row r="9" spans="1:7">
      <c r="A9" t="s">
        <v>4</v>
      </c>
      <c r="B9" t="s">
        <v>13</v>
      </c>
      <c r="C9" t="s">
        <v>37</v>
      </c>
      <c r="D9">
        <v>15</v>
      </c>
      <c r="E9" t="s">
        <v>36</v>
      </c>
      <c r="F9" t="s">
        <v>31</v>
      </c>
      <c r="G9" t="s">
        <v>32</v>
      </c>
    </row>
    <row r="10" spans="1:7">
      <c r="A10" t="s">
        <v>5</v>
      </c>
      <c r="B10" t="s">
        <v>14</v>
      </c>
      <c r="C10" t="s">
        <v>38</v>
      </c>
      <c r="D10">
        <v>20</v>
      </c>
      <c r="E10" t="s">
        <v>30</v>
      </c>
      <c r="F10" t="s">
        <v>25</v>
      </c>
      <c r="G10" t="s">
        <v>26</v>
      </c>
    </row>
    <row r="11" spans="1:7">
      <c r="A11" t="s">
        <v>5</v>
      </c>
      <c r="B11" t="s">
        <v>15</v>
      </c>
      <c r="C11" t="s">
        <v>39</v>
      </c>
      <c r="D11">
        <v>14</v>
      </c>
      <c r="E11" t="s">
        <v>24</v>
      </c>
      <c r="F11" t="s">
        <v>25</v>
      </c>
      <c r="G11" t="s">
        <v>40</v>
      </c>
    </row>
    <row r="12" spans="1:7">
      <c r="A12" t="s">
        <v>6</v>
      </c>
      <c r="B12" t="s">
        <v>16</v>
      </c>
      <c r="C12" t="s">
        <v>41</v>
      </c>
      <c r="D12">
        <v>20</v>
      </c>
      <c r="E12" t="s">
        <v>36</v>
      </c>
      <c r="F12" t="s">
        <v>31</v>
      </c>
      <c r="G12" t="s">
        <v>28</v>
      </c>
    </row>
    <row r="13" spans="1:7">
      <c r="A13" t="s">
        <v>6</v>
      </c>
      <c r="B13" t="s">
        <v>17</v>
      </c>
      <c r="C13" t="s">
        <v>42</v>
      </c>
      <c r="D13">
        <v>25</v>
      </c>
      <c r="E13" t="s">
        <v>36</v>
      </c>
      <c r="F13" t="s">
        <v>31</v>
      </c>
      <c r="G13" t="s">
        <v>40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sqref="A1:G1"/>
    </sheetView>
  </sheetViews>
  <sheetFormatPr defaultRowHeight="16.5"/>
  <cols>
    <col min="6" max="6" width="9.75" bestFit="1" customWidth="1"/>
  </cols>
  <sheetData>
    <row r="1" spans="1:7" ht="30" customHeight="1">
      <c r="A1" s="30" t="s">
        <v>284</v>
      </c>
      <c r="B1" s="30"/>
      <c r="C1" s="30"/>
      <c r="D1" s="30"/>
      <c r="E1" s="30"/>
      <c r="F1" s="30"/>
      <c r="G1" s="30"/>
    </row>
    <row r="2" spans="1:7" ht="17.25" thickBot="1"/>
    <row r="3" spans="1:7">
      <c r="A3" s="16" t="s">
        <v>43</v>
      </c>
      <c r="B3" s="17" t="s">
        <v>72</v>
      </c>
      <c r="C3" s="17" t="s">
        <v>44</v>
      </c>
      <c r="D3" s="17" t="s">
        <v>45</v>
      </c>
      <c r="E3" s="17" t="s">
        <v>48</v>
      </c>
      <c r="F3" s="17" t="s">
        <v>46</v>
      </c>
      <c r="G3" s="18" t="s">
        <v>77</v>
      </c>
    </row>
    <row r="4" spans="1:7">
      <c r="A4" s="19" t="s">
        <v>49</v>
      </c>
      <c r="B4" s="1" t="s">
        <v>73</v>
      </c>
      <c r="C4" s="1" t="s">
        <v>63</v>
      </c>
      <c r="D4" s="1" t="s">
        <v>65</v>
      </c>
      <c r="E4" s="1" t="s">
        <v>67</v>
      </c>
      <c r="F4" s="2">
        <v>560000</v>
      </c>
      <c r="G4" s="20">
        <v>485</v>
      </c>
    </row>
    <row r="5" spans="1:7">
      <c r="A5" s="19" t="s">
        <v>50</v>
      </c>
      <c r="B5" s="1" t="s">
        <v>74</v>
      </c>
      <c r="C5" s="1" t="s">
        <v>62</v>
      </c>
      <c r="D5" s="1" t="s">
        <v>64</v>
      </c>
      <c r="E5" s="1" t="s">
        <v>68</v>
      </c>
      <c r="F5" s="2">
        <v>655000</v>
      </c>
      <c r="G5" s="20">
        <v>884</v>
      </c>
    </row>
    <row r="6" spans="1:7">
      <c r="A6" s="19" t="s">
        <v>51</v>
      </c>
      <c r="B6" s="1" t="s">
        <v>75</v>
      </c>
      <c r="C6" s="1" t="s">
        <v>61</v>
      </c>
      <c r="D6" s="1" t="s">
        <v>66</v>
      </c>
      <c r="E6" s="1" t="s">
        <v>69</v>
      </c>
      <c r="F6" s="2">
        <v>545000</v>
      </c>
      <c r="G6" s="20">
        <v>623</v>
      </c>
    </row>
    <row r="7" spans="1:7">
      <c r="A7" s="19" t="s">
        <v>56</v>
      </c>
      <c r="B7" s="1" t="s">
        <v>76</v>
      </c>
      <c r="C7" s="1" t="s">
        <v>63</v>
      </c>
      <c r="D7" s="1" t="s">
        <v>71</v>
      </c>
      <c r="E7" s="1" t="s">
        <v>67</v>
      </c>
      <c r="F7" s="2">
        <v>750000</v>
      </c>
      <c r="G7" s="20">
        <v>253</v>
      </c>
    </row>
    <row r="8" spans="1:7">
      <c r="A8" s="19" t="s">
        <v>52</v>
      </c>
      <c r="B8" s="1" t="s">
        <v>73</v>
      </c>
      <c r="C8" s="1" t="s">
        <v>63</v>
      </c>
      <c r="D8" s="1" t="s">
        <v>65</v>
      </c>
      <c r="E8" s="1" t="s">
        <v>67</v>
      </c>
      <c r="F8" s="2">
        <v>650000</v>
      </c>
      <c r="G8" s="20">
        <v>687</v>
      </c>
    </row>
    <row r="9" spans="1:7">
      <c r="A9" s="19" t="s">
        <v>53</v>
      </c>
      <c r="B9" s="1" t="s">
        <v>74</v>
      </c>
      <c r="C9" s="1" t="s">
        <v>62</v>
      </c>
      <c r="D9" s="1" t="s">
        <v>64</v>
      </c>
      <c r="E9" s="1" t="s">
        <v>68</v>
      </c>
      <c r="F9" s="2">
        <v>575000</v>
      </c>
      <c r="G9" s="20">
        <v>541</v>
      </c>
    </row>
    <row r="10" spans="1:7">
      <c r="A10" s="19" t="s">
        <v>54</v>
      </c>
      <c r="B10" s="1" t="s">
        <v>75</v>
      </c>
      <c r="C10" s="1" t="s">
        <v>61</v>
      </c>
      <c r="D10" s="1" t="s">
        <v>66</v>
      </c>
      <c r="E10" s="1" t="s">
        <v>69</v>
      </c>
      <c r="F10" s="2">
        <v>685000</v>
      </c>
      <c r="G10" s="20">
        <v>865</v>
      </c>
    </row>
    <row r="11" spans="1:7">
      <c r="A11" s="19" t="s">
        <v>57</v>
      </c>
      <c r="B11" s="1" t="s">
        <v>76</v>
      </c>
      <c r="C11" s="1" t="s">
        <v>63</v>
      </c>
      <c r="D11" s="1" t="s">
        <v>71</v>
      </c>
      <c r="E11" s="1" t="s">
        <v>67</v>
      </c>
      <c r="F11" s="2">
        <v>780000</v>
      </c>
      <c r="G11" s="20">
        <v>517</v>
      </c>
    </row>
    <row r="12" spans="1:7">
      <c r="A12" s="19" t="s">
        <v>55</v>
      </c>
      <c r="B12" s="1" t="s">
        <v>73</v>
      </c>
      <c r="C12" s="1" t="s">
        <v>63</v>
      </c>
      <c r="D12" s="1" t="s">
        <v>65</v>
      </c>
      <c r="E12" s="1" t="s">
        <v>67</v>
      </c>
      <c r="F12" s="2">
        <v>590000</v>
      </c>
      <c r="G12" s="20">
        <v>347</v>
      </c>
    </row>
    <row r="13" spans="1:7">
      <c r="A13" s="19" t="s">
        <v>58</v>
      </c>
      <c r="B13" s="1" t="s">
        <v>74</v>
      </c>
      <c r="C13" s="1" t="s">
        <v>62</v>
      </c>
      <c r="D13" s="1" t="s">
        <v>64</v>
      </c>
      <c r="E13" s="1" t="s">
        <v>68</v>
      </c>
      <c r="F13" s="2">
        <v>665000</v>
      </c>
      <c r="G13" s="20">
        <v>955</v>
      </c>
    </row>
    <row r="14" spans="1:7">
      <c r="A14" s="19" t="s">
        <v>59</v>
      </c>
      <c r="B14" s="1" t="s">
        <v>75</v>
      </c>
      <c r="C14" s="1" t="s">
        <v>61</v>
      </c>
      <c r="D14" s="1" t="s">
        <v>66</v>
      </c>
      <c r="E14" s="1" t="s">
        <v>69</v>
      </c>
      <c r="F14" s="2">
        <v>550000</v>
      </c>
      <c r="G14" s="20">
        <v>347</v>
      </c>
    </row>
    <row r="15" spans="1:7" ht="17.25" thickBot="1">
      <c r="A15" s="21" t="s">
        <v>60</v>
      </c>
      <c r="B15" s="22" t="s">
        <v>76</v>
      </c>
      <c r="C15" s="22" t="s">
        <v>63</v>
      </c>
      <c r="D15" s="22" t="s">
        <v>71</v>
      </c>
      <c r="E15" s="22" t="s">
        <v>67</v>
      </c>
      <c r="F15" s="23">
        <v>795000</v>
      </c>
      <c r="G15" s="24">
        <v>438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/>
  <dimension ref="A1:H18"/>
  <sheetViews>
    <sheetView workbookViewId="0">
      <selection sqref="A1:H1"/>
    </sheetView>
  </sheetViews>
  <sheetFormatPr defaultRowHeight="16.5"/>
  <cols>
    <col min="2" max="2" width="11" bestFit="1" customWidth="1"/>
    <col min="3" max="3" width="11.125" bestFit="1" customWidth="1"/>
    <col min="8" max="8" width="9.375" bestFit="1" customWidth="1"/>
  </cols>
  <sheetData>
    <row r="1" spans="1:8" ht="20.25">
      <c r="A1" s="31" t="s">
        <v>112</v>
      </c>
      <c r="B1" s="31"/>
      <c r="C1" s="31"/>
      <c r="D1" s="31"/>
      <c r="E1" s="31"/>
      <c r="F1" s="31"/>
      <c r="G1" s="31"/>
      <c r="H1" s="31"/>
    </row>
    <row r="3" spans="1:8">
      <c r="A3" s="4" t="s">
        <v>43</v>
      </c>
      <c r="B3" s="4" t="s">
        <v>78</v>
      </c>
      <c r="C3" s="4" t="s">
        <v>81</v>
      </c>
      <c r="D3" s="4" t="s">
        <v>79</v>
      </c>
      <c r="E3" s="4" t="s">
        <v>80</v>
      </c>
      <c r="F3" s="4" t="s">
        <v>96</v>
      </c>
      <c r="G3" s="4" t="s">
        <v>70</v>
      </c>
      <c r="H3" s="4" t="s">
        <v>47</v>
      </c>
    </row>
    <row r="4" spans="1:8" hidden="1">
      <c r="A4" s="4" t="s">
        <v>97</v>
      </c>
      <c r="B4" s="4" t="s">
        <v>84</v>
      </c>
      <c r="C4" s="5">
        <v>42550</v>
      </c>
      <c r="D4" s="6">
        <v>100</v>
      </c>
      <c r="E4" s="6">
        <v>3500</v>
      </c>
      <c r="F4" s="7">
        <v>0.1</v>
      </c>
      <c r="G4" s="6">
        <v>57</v>
      </c>
      <c r="H4" s="3">
        <f>E4*G4-E4*F4*G4</f>
        <v>179550</v>
      </c>
    </row>
    <row r="5" spans="1:8" hidden="1">
      <c r="A5" s="4" t="s">
        <v>98</v>
      </c>
      <c r="B5" s="4" t="s">
        <v>85</v>
      </c>
      <c r="C5" s="5">
        <v>42550</v>
      </c>
      <c r="D5" s="6">
        <v>200</v>
      </c>
      <c r="E5" s="6">
        <v>2500</v>
      </c>
      <c r="F5" s="7">
        <v>0.15</v>
      </c>
      <c r="G5" s="6">
        <v>168</v>
      </c>
      <c r="H5" s="3">
        <f t="shared" ref="H5:H18" si="0">E5*G5-E5*F5*G5</f>
        <v>357000</v>
      </c>
    </row>
    <row r="6" spans="1:8" hidden="1">
      <c r="A6" s="4" t="s">
        <v>99</v>
      </c>
      <c r="B6" s="4" t="s">
        <v>87</v>
      </c>
      <c r="C6" s="5">
        <v>42550</v>
      </c>
      <c r="D6" s="6">
        <v>180</v>
      </c>
      <c r="E6" s="6">
        <v>1500</v>
      </c>
      <c r="F6" s="7">
        <v>0.05</v>
      </c>
      <c r="G6" s="6">
        <v>162</v>
      </c>
      <c r="H6" s="3">
        <f t="shared" si="0"/>
        <v>230850</v>
      </c>
    </row>
    <row r="7" spans="1:8" hidden="1">
      <c r="A7" s="4" t="s">
        <v>104</v>
      </c>
      <c r="B7" s="4" t="s">
        <v>82</v>
      </c>
      <c r="C7" s="5">
        <v>42550</v>
      </c>
      <c r="D7" s="6">
        <v>50</v>
      </c>
      <c r="E7" s="6">
        <v>8500</v>
      </c>
      <c r="F7" s="7">
        <v>0.1</v>
      </c>
      <c r="G7" s="6">
        <v>26</v>
      </c>
      <c r="H7" s="3">
        <f t="shared" si="0"/>
        <v>198900</v>
      </c>
    </row>
    <row r="8" spans="1:8" hidden="1">
      <c r="A8" s="4" t="s">
        <v>107</v>
      </c>
      <c r="B8" s="4" t="s">
        <v>88</v>
      </c>
      <c r="C8" s="5">
        <v>42550</v>
      </c>
      <c r="D8" s="6">
        <v>300</v>
      </c>
      <c r="E8" s="6">
        <v>1200</v>
      </c>
      <c r="F8" s="7">
        <v>0.05</v>
      </c>
      <c r="G8" s="6">
        <v>268</v>
      </c>
      <c r="H8" s="3">
        <f t="shared" si="0"/>
        <v>305520</v>
      </c>
    </row>
    <row r="9" spans="1:8" hidden="1">
      <c r="A9" s="4" t="s">
        <v>105</v>
      </c>
      <c r="B9" s="4" t="s">
        <v>83</v>
      </c>
      <c r="C9" s="5">
        <v>42551</v>
      </c>
      <c r="D9" s="6">
        <v>100</v>
      </c>
      <c r="E9" s="6">
        <v>8000</v>
      </c>
      <c r="F9" s="7">
        <v>0.05</v>
      </c>
      <c r="G9" s="6">
        <v>68</v>
      </c>
      <c r="H9" s="3">
        <f t="shared" si="0"/>
        <v>516800</v>
      </c>
    </row>
    <row r="10" spans="1:8">
      <c r="A10" s="4" t="s">
        <v>100</v>
      </c>
      <c r="B10" s="4" t="s">
        <v>86</v>
      </c>
      <c r="C10" s="5">
        <v>42551</v>
      </c>
      <c r="D10" s="6">
        <v>250</v>
      </c>
      <c r="E10" s="6">
        <v>1800</v>
      </c>
      <c r="F10" s="7">
        <v>0.15</v>
      </c>
      <c r="G10" s="6">
        <v>245</v>
      </c>
      <c r="H10" s="3">
        <f t="shared" si="0"/>
        <v>374850</v>
      </c>
    </row>
    <row r="11" spans="1:8" hidden="1">
      <c r="A11" s="4" t="s">
        <v>108</v>
      </c>
      <c r="B11" s="4" t="s">
        <v>89</v>
      </c>
      <c r="C11" s="5">
        <v>42551</v>
      </c>
      <c r="D11" s="6">
        <v>150</v>
      </c>
      <c r="E11" s="6">
        <v>2000</v>
      </c>
      <c r="F11" s="7">
        <v>0.15</v>
      </c>
      <c r="G11" s="6">
        <v>128</v>
      </c>
      <c r="H11" s="3">
        <f t="shared" si="0"/>
        <v>217600</v>
      </c>
    </row>
    <row r="12" spans="1:8">
      <c r="A12" s="4" t="s">
        <v>101</v>
      </c>
      <c r="B12" s="4" t="s">
        <v>90</v>
      </c>
      <c r="C12" s="5">
        <v>42551</v>
      </c>
      <c r="D12" s="6">
        <v>200</v>
      </c>
      <c r="E12" s="6">
        <v>1000</v>
      </c>
      <c r="F12" s="7">
        <v>0.05</v>
      </c>
      <c r="G12" s="6">
        <v>133</v>
      </c>
      <c r="H12" s="3">
        <f t="shared" si="0"/>
        <v>126350</v>
      </c>
    </row>
    <row r="13" spans="1:8" hidden="1">
      <c r="A13" s="4" t="s">
        <v>106</v>
      </c>
      <c r="B13" s="4" t="s">
        <v>91</v>
      </c>
      <c r="C13" s="5">
        <v>42551</v>
      </c>
      <c r="D13" s="6">
        <v>150</v>
      </c>
      <c r="E13" s="6">
        <v>1600</v>
      </c>
      <c r="F13" s="7">
        <v>0.1</v>
      </c>
      <c r="G13" s="6">
        <v>144</v>
      </c>
      <c r="H13" s="3">
        <f t="shared" si="0"/>
        <v>207360</v>
      </c>
    </row>
    <row r="14" spans="1:8" hidden="1">
      <c r="A14" s="4" t="s">
        <v>102</v>
      </c>
      <c r="B14" s="4" t="s">
        <v>92</v>
      </c>
      <c r="C14" s="5">
        <v>42552</v>
      </c>
      <c r="D14" s="6">
        <v>320</v>
      </c>
      <c r="E14" s="6">
        <v>2200</v>
      </c>
      <c r="F14" s="7">
        <v>0.15</v>
      </c>
      <c r="G14" s="6">
        <v>299</v>
      </c>
      <c r="H14" s="3">
        <f t="shared" si="0"/>
        <v>559130</v>
      </c>
    </row>
    <row r="15" spans="1:8">
      <c r="A15" s="4" t="s">
        <v>109</v>
      </c>
      <c r="B15" s="4" t="s">
        <v>113</v>
      </c>
      <c r="C15" s="5">
        <v>42552</v>
      </c>
      <c r="D15" s="6">
        <v>200</v>
      </c>
      <c r="E15" s="6">
        <v>3500</v>
      </c>
      <c r="F15" s="7">
        <v>0.05</v>
      </c>
      <c r="G15" s="6">
        <v>172</v>
      </c>
      <c r="H15" s="3">
        <f t="shared" si="0"/>
        <v>571900</v>
      </c>
    </row>
    <row r="16" spans="1:8" hidden="1">
      <c r="A16" s="4" t="s">
        <v>110</v>
      </c>
      <c r="B16" s="4" t="s">
        <v>93</v>
      </c>
      <c r="C16" s="5">
        <v>42552</v>
      </c>
      <c r="D16" s="6">
        <v>150</v>
      </c>
      <c r="E16" s="6">
        <v>2400</v>
      </c>
      <c r="F16" s="7">
        <v>0.15</v>
      </c>
      <c r="G16" s="6">
        <v>134</v>
      </c>
      <c r="H16" s="3">
        <f t="shared" si="0"/>
        <v>273360</v>
      </c>
    </row>
    <row r="17" spans="1:8" hidden="1">
      <c r="A17" s="4" t="s">
        <v>103</v>
      </c>
      <c r="B17" s="4" t="s">
        <v>94</v>
      </c>
      <c r="C17" s="5">
        <v>42552</v>
      </c>
      <c r="D17" s="6">
        <v>350</v>
      </c>
      <c r="E17" s="6">
        <v>1400</v>
      </c>
      <c r="F17" s="7">
        <v>0.05</v>
      </c>
      <c r="G17" s="6">
        <v>328</v>
      </c>
      <c r="H17" s="3">
        <f t="shared" si="0"/>
        <v>436240</v>
      </c>
    </row>
    <row r="18" spans="1:8">
      <c r="A18" s="4" t="s">
        <v>111</v>
      </c>
      <c r="B18" s="4" t="s">
        <v>95</v>
      </c>
      <c r="C18" s="5">
        <v>42552</v>
      </c>
      <c r="D18" s="6">
        <v>250</v>
      </c>
      <c r="E18" s="6">
        <v>2100</v>
      </c>
      <c r="F18" s="7">
        <v>0.1</v>
      </c>
      <c r="G18" s="6">
        <v>216</v>
      </c>
      <c r="H18" s="3">
        <f t="shared" si="0"/>
        <v>408240</v>
      </c>
    </row>
  </sheetData>
  <autoFilter ref="A3:H18">
    <filterColumn colId="1">
      <customFilters>
        <customFilter val="*프"/>
      </customFilters>
    </filterColumn>
    <filterColumn colId="3">
      <customFilters and="1">
        <customFilter operator="greaterThanOrEqual" val="200"/>
        <customFilter operator="lessThan" val="300"/>
      </customFilters>
    </filterColumn>
  </autoFilter>
  <mergeCells count="1">
    <mergeCell ref="A1:H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39"/>
  <sheetViews>
    <sheetView workbookViewId="0"/>
  </sheetViews>
  <sheetFormatPr defaultRowHeight="16.5"/>
  <cols>
    <col min="1" max="1" width="11" customWidth="1"/>
    <col min="3" max="3" width="9.125" customWidth="1"/>
    <col min="4" max="4" width="10.875" bestFit="1" customWidth="1"/>
    <col min="6" max="6" width="9" customWidth="1"/>
    <col min="7" max="7" width="9.25" bestFit="1" customWidth="1"/>
    <col min="9" max="9" width="9.375" bestFit="1" customWidth="1"/>
  </cols>
  <sheetData>
    <row r="1" spans="1:12">
      <c r="A1" s="8" t="s">
        <v>137</v>
      </c>
      <c r="B1" s="13" t="s">
        <v>193</v>
      </c>
      <c r="G1" s="8" t="s">
        <v>138</v>
      </c>
      <c r="H1" s="13" t="s">
        <v>242</v>
      </c>
    </row>
    <row r="2" spans="1:12">
      <c r="A2" s="4" t="s">
        <v>197</v>
      </c>
      <c r="B2" s="4" t="s">
        <v>171</v>
      </c>
      <c r="C2" s="4" t="s">
        <v>195</v>
      </c>
      <c r="D2" s="4" t="s">
        <v>196</v>
      </c>
      <c r="E2" s="14" t="s">
        <v>194</v>
      </c>
      <c r="G2" s="11" t="s">
        <v>208</v>
      </c>
      <c r="H2" s="4" t="s">
        <v>219</v>
      </c>
      <c r="I2" s="4" t="s">
        <v>220</v>
      </c>
      <c r="J2" s="14" t="s">
        <v>209</v>
      </c>
    </row>
    <row r="3" spans="1:12">
      <c r="A3" s="4" t="s">
        <v>198</v>
      </c>
      <c r="B3" s="4" t="s">
        <v>182</v>
      </c>
      <c r="C3" s="4">
        <v>78</v>
      </c>
      <c r="D3" s="4">
        <v>81</v>
      </c>
      <c r="E3" s="15" t="str">
        <f>IF(AND(C3&gt;=AVERAGE($C$3:$C$12),D3&gt;=AVERAGE($D$3:$D$12)),"합격","")</f>
        <v/>
      </c>
      <c r="G3" s="4" t="s">
        <v>210</v>
      </c>
      <c r="H3" s="4" t="s">
        <v>221</v>
      </c>
      <c r="I3" s="4">
        <v>356</v>
      </c>
      <c r="J3" s="4" t="str">
        <f>IFERROR(CHOOSE(MID(G3,5,1),"기억장치","입력장치","출력장치"),"코드오류")</f>
        <v>기억장치</v>
      </c>
    </row>
    <row r="4" spans="1:12">
      <c r="A4" s="4" t="s">
        <v>199</v>
      </c>
      <c r="B4" s="4" t="s">
        <v>182</v>
      </c>
      <c r="C4" s="4">
        <v>84</v>
      </c>
      <c r="D4" s="4">
        <v>88</v>
      </c>
      <c r="E4" s="15" t="str">
        <f t="shared" ref="E4:E12" si="0">IF(AND(C4&gt;=AVERAGE($C$3:$C$12),D4&gt;=AVERAGE($D$3:$D$12)),"합격","")</f>
        <v>합격</v>
      </c>
      <c r="G4" s="4" t="s">
        <v>212</v>
      </c>
      <c r="H4" s="4" t="s">
        <v>222</v>
      </c>
      <c r="I4" s="4">
        <v>425</v>
      </c>
      <c r="J4" s="4" t="str">
        <f t="shared" ref="J4:J12" si="1">IFERROR(CHOOSE(MID(G4,5,1),"기억장치","입력장치","출력장치"),"코드오류")</f>
        <v>기억장치</v>
      </c>
    </row>
    <row r="5" spans="1:12">
      <c r="A5" s="4" t="s">
        <v>200</v>
      </c>
      <c r="B5" s="4" t="s">
        <v>177</v>
      </c>
      <c r="C5" s="4">
        <v>88</v>
      </c>
      <c r="D5" s="4">
        <v>94</v>
      </c>
      <c r="E5" s="15" t="str">
        <f t="shared" si="0"/>
        <v>합격</v>
      </c>
      <c r="G5" s="4" t="s">
        <v>217</v>
      </c>
      <c r="H5" s="4" t="s">
        <v>223</v>
      </c>
      <c r="I5" s="4">
        <v>185</v>
      </c>
      <c r="J5" s="4" t="str">
        <f t="shared" si="1"/>
        <v>출력장치</v>
      </c>
    </row>
    <row r="6" spans="1:12">
      <c r="A6" s="4" t="s">
        <v>201</v>
      </c>
      <c r="B6" s="4" t="s">
        <v>177</v>
      </c>
      <c r="C6" s="4">
        <v>91</v>
      </c>
      <c r="D6" s="4">
        <v>67</v>
      </c>
      <c r="E6" s="15" t="str">
        <f t="shared" si="0"/>
        <v/>
      </c>
      <c r="G6" s="4" t="s">
        <v>211</v>
      </c>
      <c r="H6" s="4" t="s">
        <v>221</v>
      </c>
      <c r="I6" s="4">
        <v>354</v>
      </c>
      <c r="J6" s="4" t="str">
        <f t="shared" si="1"/>
        <v>기억장치</v>
      </c>
    </row>
    <row r="7" spans="1:12">
      <c r="A7" s="4" t="s">
        <v>203</v>
      </c>
      <c r="B7" s="4" t="s">
        <v>182</v>
      </c>
      <c r="C7" s="4">
        <v>79</v>
      </c>
      <c r="D7" s="4">
        <v>75</v>
      </c>
      <c r="E7" s="15" t="str">
        <f t="shared" si="0"/>
        <v/>
      </c>
      <c r="G7" s="4" t="s">
        <v>218</v>
      </c>
      <c r="H7" s="4" t="s">
        <v>222</v>
      </c>
      <c r="I7" s="4">
        <v>362</v>
      </c>
      <c r="J7" s="4" t="str">
        <f t="shared" si="1"/>
        <v>코드오류</v>
      </c>
    </row>
    <row r="8" spans="1:12">
      <c r="A8" s="4" t="s">
        <v>204</v>
      </c>
      <c r="B8" s="4" t="s">
        <v>182</v>
      </c>
      <c r="C8" s="4">
        <v>85</v>
      </c>
      <c r="D8" s="4">
        <v>81</v>
      </c>
      <c r="E8" s="15" t="str">
        <f t="shared" si="0"/>
        <v/>
      </c>
      <c r="G8" s="4" t="s">
        <v>215</v>
      </c>
      <c r="H8" s="4" t="s">
        <v>223</v>
      </c>
      <c r="I8" s="4">
        <v>571</v>
      </c>
      <c r="J8" s="4" t="str">
        <f t="shared" si="1"/>
        <v>입력장치</v>
      </c>
    </row>
    <row r="9" spans="1:12">
      <c r="A9" s="4" t="s">
        <v>205</v>
      </c>
      <c r="B9" s="4" t="s">
        <v>177</v>
      </c>
      <c r="C9" s="4">
        <v>93</v>
      </c>
      <c r="D9" s="4">
        <v>95</v>
      </c>
      <c r="E9" s="15" t="str">
        <f t="shared" si="0"/>
        <v>합격</v>
      </c>
      <c r="G9" s="4" t="s">
        <v>213</v>
      </c>
      <c r="H9" s="4" t="s">
        <v>221</v>
      </c>
      <c r="I9" s="4">
        <v>542</v>
      </c>
      <c r="J9" s="4" t="str">
        <f t="shared" si="1"/>
        <v>입력장치</v>
      </c>
    </row>
    <row r="10" spans="1:12">
      <c r="A10" s="4" t="s">
        <v>202</v>
      </c>
      <c r="B10" s="4" t="s">
        <v>177</v>
      </c>
      <c r="C10" s="4">
        <v>57</v>
      </c>
      <c r="D10" s="4">
        <v>60</v>
      </c>
      <c r="E10" s="15" t="str">
        <f t="shared" si="0"/>
        <v/>
      </c>
      <c r="G10" s="4" t="s">
        <v>216</v>
      </c>
      <c r="H10" s="4" t="s">
        <v>222</v>
      </c>
      <c r="I10" s="4">
        <v>385</v>
      </c>
      <c r="J10" s="4" t="str">
        <f t="shared" si="1"/>
        <v>출력장치</v>
      </c>
    </row>
    <row r="11" spans="1:12">
      <c r="A11" s="4" t="s">
        <v>206</v>
      </c>
      <c r="B11" s="4" t="s">
        <v>182</v>
      </c>
      <c r="C11" s="4">
        <v>94</v>
      </c>
      <c r="D11" s="4">
        <v>92</v>
      </c>
      <c r="E11" s="15" t="str">
        <f t="shared" si="0"/>
        <v>합격</v>
      </c>
      <c r="G11" s="4" t="s">
        <v>224</v>
      </c>
      <c r="H11" s="4" t="s">
        <v>223</v>
      </c>
      <c r="I11" s="4">
        <v>254</v>
      </c>
      <c r="J11" s="4" t="str">
        <f t="shared" si="1"/>
        <v>코드오류</v>
      </c>
    </row>
    <row r="12" spans="1:12">
      <c r="A12" s="4" t="s">
        <v>207</v>
      </c>
      <c r="B12" s="4" t="s">
        <v>177</v>
      </c>
      <c r="C12" s="4">
        <v>86</v>
      </c>
      <c r="D12" s="4">
        <v>81</v>
      </c>
      <c r="E12" s="15" t="str">
        <f t="shared" si="0"/>
        <v/>
      </c>
      <c r="G12" s="4" t="s">
        <v>214</v>
      </c>
      <c r="H12" s="4" t="s">
        <v>221</v>
      </c>
      <c r="I12" s="4">
        <v>528</v>
      </c>
      <c r="J12" s="4" t="str">
        <f t="shared" si="1"/>
        <v>입력장치</v>
      </c>
    </row>
    <row r="14" spans="1:12">
      <c r="A14" s="8" t="s">
        <v>139</v>
      </c>
      <c r="B14" s="13" t="s">
        <v>225</v>
      </c>
      <c r="G14" s="8" t="s">
        <v>236</v>
      </c>
      <c r="H14" s="13" t="s">
        <v>243</v>
      </c>
    </row>
    <row r="15" spans="1:12">
      <c r="A15" s="4" t="s">
        <v>226</v>
      </c>
      <c r="B15" s="4" t="s">
        <v>227</v>
      </c>
      <c r="C15" s="4" t="s">
        <v>228</v>
      </c>
      <c r="D15" s="4" t="s">
        <v>229</v>
      </c>
      <c r="G15" s="4" t="s">
        <v>43</v>
      </c>
      <c r="H15" s="4" t="s">
        <v>238</v>
      </c>
      <c r="I15" s="14" t="s">
        <v>239</v>
      </c>
      <c r="K15" t="s">
        <v>240</v>
      </c>
    </row>
    <row r="16" spans="1:12">
      <c r="A16" s="4" t="s">
        <v>230</v>
      </c>
      <c r="B16" s="4">
        <v>126</v>
      </c>
      <c r="C16" s="4">
        <v>87</v>
      </c>
      <c r="D16" s="6">
        <f>B16*5500+C16*6500</f>
        <v>1258500</v>
      </c>
      <c r="G16" s="4" t="s">
        <v>244</v>
      </c>
      <c r="H16" s="4">
        <v>62</v>
      </c>
      <c r="I16" s="6">
        <f>H16*VLOOKUP(LEFT(G16,2),$K$17:$L$20,2,FALSE)</f>
        <v>930000</v>
      </c>
      <c r="K16" s="4" t="s">
        <v>241</v>
      </c>
      <c r="L16" s="4" t="s">
        <v>237</v>
      </c>
    </row>
    <row r="17" spans="1:12">
      <c r="A17" s="4" t="s">
        <v>232</v>
      </c>
      <c r="B17" s="4">
        <v>201</v>
      </c>
      <c r="C17" s="4">
        <v>95</v>
      </c>
      <c r="D17" s="6">
        <f t="shared" ref="D17:D25" si="2">B17*5500+C17*6500</f>
        <v>1723000</v>
      </c>
      <c r="G17" s="4" t="s">
        <v>245</v>
      </c>
      <c r="H17" s="4">
        <v>42</v>
      </c>
      <c r="I17" s="6">
        <f t="shared" ref="I17:I26" si="3">H17*VLOOKUP(LEFT(G17,2),$K$17:$L$20,2,FALSE)</f>
        <v>693000</v>
      </c>
      <c r="K17" s="4" t="s">
        <v>255</v>
      </c>
      <c r="L17" s="6">
        <v>12500</v>
      </c>
    </row>
    <row r="18" spans="1:12">
      <c r="A18" s="4" t="s">
        <v>231</v>
      </c>
      <c r="B18" s="4">
        <v>153</v>
      </c>
      <c r="C18" s="4">
        <v>79</v>
      </c>
      <c r="D18" s="6">
        <f t="shared" si="2"/>
        <v>1355000</v>
      </c>
      <c r="G18" s="4" t="s">
        <v>246</v>
      </c>
      <c r="H18" s="4">
        <v>54</v>
      </c>
      <c r="I18" s="6">
        <f t="shared" si="3"/>
        <v>972000</v>
      </c>
      <c r="K18" s="4" t="s">
        <v>256</v>
      </c>
      <c r="L18" s="6">
        <v>15000</v>
      </c>
    </row>
    <row r="19" spans="1:12">
      <c r="A19" s="4" t="s">
        <v>233</v>
      </c>
      <c r="B19" s="4">
        <v>127</v>
      </c>
      <c r="C19" s="4">
        <v>83</v>
      </c>
      <c r="D19" s="6">
        <f t="shared" si="2"/>
        <v>1238000</v>
      </c>
      <c r="G19" s="4" t="s">
        <v>247</v>
      </c>
      <c r="H19" s="4">
        <v>35</v>
      </c>
      <c r="I19" s="6">
        <f t="shared" si="3"/>
        <v>630000</v>
      </c>
      <c r="K19" s="4" t="s">
        <v>257</v>
      </c>
      <c r="L19" s="6">
        <v>16500</v>
      </c>
    </row>
    <row r="20" spans="1:12">
      <c r="A20" s="4" t="s">
        <v>234</v>
      </c>
      <c r="B20" s="4">
        <v>62</v>
      </c>
      <c r="C20" s="4">
        <v>54</v>
      </c>
      <c r="D20" s="6">
        <f t="shared" si="2"/>
        <v>692000</v>
      </c>
      <c r="G20" s="4" t="s">
        <v>248</v>
      </c>
      <c r="H20" s="4">
        <v>22</v>
      </c>
      <c r="I20" s="6">
        <f t="shared" si="3"/>
        <v>396000</v>
      </c>
      <c r="K20" s="4" t="s">
        <v>258</v>
      </c>
      <c r="L20" s="6">
        <v>18000</v>
      </c>
    </row>
    <row r="21" spans="1:12">
      <c r="A21" s="4" t="s">
        <v>232</v>
      </c>
      <c r="B21" s="4">
        <v>54</v>
      </c>
      <c r="C21" s="4">
        <v>69</v>
      </c>
      <c r="D21" s="6">
        <f t="shared" si="2"/>
        <v>745500</v>
      </c>
      <c r="G21" s="4" t="s">
        <v>249</v>
      </c>
      <c r="H21" s="4">
        <v>53</v>
      </c>
      <c r="I21" s="6">
        <f t="shared" si="3"/>
        <v>795000</v>
      </c>
    </row>
    <row r="22" spans="1:12">
      <c r="A22" s="4" t="s">
        <v>234</v>
      </c>
      <c r="B22" s="4">
        <v>152</v>
      </c>
      <c r="C22" s="4">
        <v>112</v>
      </c>
      <c r="D22" s="6">
        <f t="shared" si="2"/>
        <v>1564000</v>
      </c>
      <c r="G22" s="4" t="s">
        <v>250</v>
      </c>
      <c r="H22" s="4">
        <v>46</v>
      </c>
      <c r="I22" s="6">
        <f t="shared" si="3"/>
        <v>759000</v>
      </c>
    </row>
    <row r="23" spans="1:12">
      <c r="A23" s="4" t="s">
        <v>231</v>
      </c>
      <c r="B23" s="4">
        <v>112</v>
      </c>
      <c r="C23" s="4">
        <v>80</v>
      </c>
      <c r="D23" s="6">
        <f t="shared" si="2"/>
        <v>1136000</v>
      </c>
      <c r="G23" s="4" t="s">
        <v>251</v>
      </c>
      <c r="H23" s="4">
        <v>38</v>
      </c>
      <c r="I23" s="6">
        <f t="shared" si="3"/>
        <v>475000</v>
      </c>
    </row>
    <row r="24" spans="1:12">
      <c r="A24" s="4" t="s">
        <v>233</v>
      </c>
      <c r="B24" s="4">
        <v>135</v>
      </c>
      <c r="C24" s="4">
        <v>97</v>
      </c>
      <c r="D24" s="6">
        <f t="shared" si="2"/>
        <v>1373000</v>
      </c>
      <c r="E24" s="4" t="s">
        <v>226</v>
      </c>
      <c r="G24" s="4" t="s">
        <v>252</v>
      </c>
      <c r="H24" s="4">
        <v>43</v>
      </c>
      <c r="I24" s="6">
        <f t="shared" si="3"/>
        <v>709500</v>
      </c>
    </row>
    <row r="25" spans="1:12">
      <c r="A25" s="4" t="s">
        <v>230</v>
      </c>
      <c r="B25" s="4">
        <v>142</v>
      </c>
      <c r="C25" s="4">
        <v>111</v>
      </c>
      <c r="D25" s="6">
        <f t="shared" si="2"/>
        <v>1502500</v>
      </c>
      <c r="E25" s="4" t="s">
        <v>232</v>
      </c>
      <c r="G25" s="4" t="s">
        <v>253</v>
      </c>
      <c r="H25" s="4">
        <v>38</v>
      </c>
      <c r="I25" s="6">
        <f t="shared" si="3"/>
        <v>570000</v>
      </c>
    </row>
    <row r="26" spans="1:12">
      <c r="A26" s="32" t="s">
        <v>235</v>
      </c>
      <c r="B26" s="32"/>
      <c r="C26" s="32"/>
      <c r="D26" s="6">
        <f>ROUNDDOWN(DAVERAGE(A15:D25,4,E24:E26),-4)</f>
        <v>1180000</v>
      </c>
      <c r="E26" s="4" t="s">
        <v>234</v>
      </c>
      <c r="G26" s="4" t="s">
        <v>254</v>
      </c>
      <c r="H26" s="4">
        <v>29</v>
      </c>
      <c r="I26" s="6">
        <f t="shared" si="3"/>
        <v>362500</v>
      </c>
    </row>
    <row r="28" spans="1:12">
      <c r="A28" s="8" t="s">
        <v>259</v>
      </c>
      <c r="B28" s="13" t="s">
        <v>260</v>
      </c>
    </row>
    <row r="29" spans="1:12">
      <c r="A29" s="4" t="s">
        <v>265</v>
      </c>
      <c r="B29" s="4" t="s">
        <v>261</v>
      </c>
      <c r="C29" s="4" t="s">
        <v>266</v>
      </c>
      <c r="D29" s="4" t="s">
        <v>267</v>
      </c>
      <c r="E29" s="4" t="s">
        <v>273</v>
      </c>
    </row>
    <row r="30" spans="1:12">
      <c r="A30" s="4" t="s">
        <v>274</v>
      </c>
      <c r="B30" s="4" t="s">
        <v>262</v>
      </c>
      <c r="C30" s="4" t="s">
        <v>270</v>
      </c>
      <c r="D30" s="6">
        <v>5336</v>
      </c>
      <c r="E30" s="6">
        <v>4802</v>
      </c>
    </row>
    <row r="31" spans="1:12">
      <c r="A31" s="4" t="s">
        <v>283</v>
      </c>
      <c r="B31" s="4" t="s">
        <v>264</v>
      </c>
      <c r="C31" s="4" t="s">
        <v>271</v>
      </c>
      <c r="D31" s="6">
        <v>4423</v>
      </c>
      <c r="E31" s="6">
        <v>3981</v>
      </c>
    </row>
    <row r="32" spans="1:12">
      <c r="A32" s="4" t="s">
        <v>277</v>
      </c>
      <c r="B32" s="4" t="s">
        <v>263</v>
      </c>
      <c r="C32" s="4" t="s">
        <v>269</v>
      </c>
      <c r="D32" s="6">
        <v>3686</v>
      </c>
      <c r="E32" s="6">
        <v>3317</v>
      </c>
    </row>
    <row r="33" spans="1:8">
      <c r="A33" s="4" t="s">
        <v>276</v>
      </c>
      <c r="B33" s="4" t="s">
        <v>268</v>
      </c>
      <c r="C33" s="4" t="s">
        <v>272</v>
      </c>
      <c r="D33" s="6">
        <v>4857</v>
      </c>
      <c r="E33" s="6">
        <v>4371</v>
      </c>
    </row>
    <row r="34" spans="1:8">
      <c r="A34" s="4" t="s">
        <v>278</v>
      </c>
      <c r="B34" s="4" t="s">
        <v>264</v>
      </c>
      <c r="C34" s="4" t="s">
        <v>271</v>
      </c>
      <c r="D34" s="6">
        <v>6987</v>
      </c>
      <c r="E34" s="6">
        <v>6288</v>
      </c>
    </row>
    <row r="35" spans="1:8">
      <c r="A35" s="4" t="s">
        <v>275</v>
      </c>
      <c r="B35" s="4" t="s">
        <v>263</v>
      </c>
      <c r="C35" s="4" t="s">
        <v>269</v>
      </c>
      <c r="D35" s="6">
        <v>5454</v>
      </c>
      <c r="E35" s="6">
        <v>4909</v>
      </c>
    </row>
    <row r="36" spans="1:8">
      <c r="A36" s="4" t="s">
        <v>280</v>
      </c>
      <c r="B36" s="4" t="s">
        <v>262</v>
      </c>
      <c r="C36" s="4" t="s">
        <v>271</v>
      </c>
      <c r="D36" s="6">
        <v>6589</v>
      </c>
      <c r="E36" s="6">
        <v>5930</v>
      </c>
    </row>
    <row r="37" spans="1:8">
      <c r="A37" s="4" t="s">
        <v>282</v>
      </c>
      <c r="B37" s="4" t="s">
        <v>268</v>
      </c>
      <c r="C37" s="4" t="s">
        <v>270</v>
      </c>
      <c r="D37" s="6">
        <v>3566</v>
      </c>
      <c r="E37" s="6">
        <v>3209</v>
      </c>
    </row>
    <row r="38" spans="1:8">
      <c r="A38" s="4" t="s">
        <v>279</v>
      </c>
      <c r="B38" s="4" t="s">
        <v>262</v>
      </c>
      <c r="C38" s="4" t="s">
        <v>272</v>
      </c>
      <c r="D38" s="6">
        <v>8856</v>
      </c>
      <c r="E38" s="6">
        <v>7970</v>
      </c>
      <c r="F38" s="33" t="s">
        <v>285</v>
      </c>
      <c r="G38" s="34"/>
      <c r="H38" s="35"/>
    </row>
    <row r="39" spans="1:8">
      <c r="A39" s="4" t="s">
        <v>281</v>
      </c>
      <c r="B39" s="4" t="s">
        <v>263</v>
      </c>
      <c r="C39" s="4" t="s">
        <v>270</v>
      </c>
      <c r="D39" s="6">
        <v>4359</v>
      </c>
      <c r="E39" s="6">
        <v>3923</v>
      </c>
      <c r="F39" s="36" t="str">
        <f t="shared" ref="F39" si="4">SUMIFS(E30:E39,B30:B39,"코미디",C30:C39,"전체")&amp;"만원"</f>
        <v>8226만원</v>
      </c>
      <c r="G39" s="37"/>
      <c r="H39" s="38"/>
    </row>
  </sheetData>
  <mergeCells count="3">
    <mergeCell ref="A26:C26"/>
    <mergeCell ref="F38:H38"/>
    <mergeCell ref="F39:H39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31"/>
  <sheetViews>
    <sheetView workbookViewId="0">
      <selection sqref="A1:F1"/>
    </sheetView>
  </sheetViews>
  <sheetFormatPr defaultRowHeight="16.5"/>
  <cols>
    <col min="1" max="1" width="19.375" customWidth="1"/>
    <col min="2" max="2" width="11.875" customWidth="1"/>
    <col min="3" max="3" width="5.5" customWidth="1"/>
    <col min="4" max="4" width="9.25" customWidth="1"/>
    <col min="5" max="5" width="7.375" customWidth="1"/>
    <col min="6" max="6" width="14.375" bestFit="1" customWidth="1"/>
    <col min="7" max="7" width="13.125" bestFit="1" customWidth="1"/>
    <col min="8" max="8" width="19.25" bestFit="1" customWidth="1"/>
    <col min="9" max="9" width="18" bestFit="1" customWidth="1"/>
  </cols>
  <sheetData>
    <row r="1" spans="1:6" ht="20.25">
      <c r="A1" s="31" t="s">
        <v>114</v>
      </c>
      <c r="B1" s="31"/>
      <c r="C1" s="31"/>
      <c r="D1" s="31"/>
      <c r="E1" s="31"/>
      <c r="F1" s="31"/>
    </row>
    <row r="3" spans="1:6">
      <c r="A3" s="4" t="s">
        <v>115</v>
      </c>
      <c r="B3" s="4" t="s">
        <v>116</v>
      </c>
      <c r="C3" s="4" t="s">
        <v>117</v>
      </c>
      <c r="D3" s="4" t="s">
        <v>118</v>
      </c>
      <c r="E3" s="4" t="s">
        <v>119</v>
      </c>
      <c r="F3" s="4" t="s">
        <v>120</v>
      </c>
    </row>
    <row r="4" spans="1:6">
      <c r="A4" s="4" t="s">
        <v>121</v>
      </c>
      <c r="B4" s="4" t="s">
        <v>122</v>
      </c>
      <c r="C4" s="4" t="s">
        <v>123</v>
      </c>
      <c r="D4" s="4" t="s">
        <v>124</v>
      </c>
      <c r="E4" s="6">
        <v>550</v>
      </c>
      <c r="F4" s="6">
        <v>3400</v>
      </c>
    </row>
    <row r="5" spans="1:6">
      <c r="A5" s="4" t="s">
        <v>125</v>
      </c>
      <c r="B5" s="4" t="s">
        <v>126</v>
      </c>
      <c r="C5" s="4" t="s">
        <v>127</v>
      </c>
      <c r="D5" s="4" t="s">
        <v>128</v>
      </c>
      <c r="E5" s="6">
        <v>680</v>
      </c>
      <c r="F5" s="6">
        <v>3200</v>
      </c>
    </row>
    <row r="6" spans="1:6">
      <c r="A6" s="4" t="s">
        <v>129</v>
      </c>
      <c r="B6" s="4" t="s">
        <v>122</v>
      </c>
      <c r="C6" s="4" t="s">
        <v>130</v>
      </c>
      <c r="D6" s="4" t="s">
        <v>124</v>
      </c>
      <c r="E6" s="6">
        <v>762</v>
      </c>
      <c r="F6" s="6">
        <v>3900</v>
      </c>
    </row>
    <row r="7" spans="1:6">
      <c r="A7" s="4" t="s">
        <v>121</v>
      </c>
      <c r="B7" s="4" t="s">
        <v>126</v>
      </c>
      <c r="C7" s="4" t="s">
        <v>127</v>
      </c>
      <c r="D7" s="4" t="s">
        <v>131</v>
      </c>
      <c r="E7" s="6">
        <v>510</v>
      </c>
      <c r="F7" s="6">
        <v>3000</v>
      </c>
    </row>
    <row r="8" spans="1:6">
      <c r="A8" s="4" t="s">
        <v>125</v>
      </c>
      <c r="B8" s="4" t="s">
        <v>122</v>
      </c>
      <c r="C8" s="4" t="s">
        <v>123</v>
      </c>
      <c r="D8" s="4" t="s">
        <v>124</v>
      </c>
      <c r="E8" s="6">
        <v>500</v>
      </c>
      <c r="F8" s="6">
        <v>3500</v>
      </c>
    </row>
    <row r="9" spans="1:6">
      <c r="A9" s="4" t="s">
        <v>129</v>
      </c>
      <c r="B9" s="4" t="s">
        <v>122</v>
      </c>
      <c r="C9" s="4" t="s">
        <v>130</v>
      </c>
      <c r="D9" s="4" t="s">
        <v>131</v>
      </c>
      <c r="E9" s="6">
        <v>680</v>
      </c>
      <c r="F9" s="6">
        <v>3600</v>
      </c>
    </row>
    <row r="10" spans="1:6">
      <c r="A10" s="4" t="s">
        <v>121</v>
      </c>
      <c r="B10" s="4" t="s">
        <v>126</v>
      </c>
      <c r="C10" s="4" t="s">
        <v>127</v>
      </c>
      <c r="D10" s="4" t="s">
        <v>124</v>
      </c>
      <c r="E10" s="6">
        <v>920</v>
      </c>
      <c r="F10" s="6">
        <v>4000</v>
      </c>
    </row>
    <row r="11" spans="1:6">
      <c r="A11" s="4" t="s">
        <v>125</v>
      </c>
      <c r="B11" s="4" t="s">
        <v>122</v>
      </c>
      <c r="C11" s="4" t="s">
        <v>123</v>
      </c>
      <c r="D11" s="4" t="s">
        <v>128</v>
      </c>
      <c r="E11" s="6">
        <v>750</v>
      </c>
      <c r="F11" s="6">
        <v>3800</v>
      </c>
    </row>
    <row r="12" spans="1:6">
      <c r="A12" s="4" t="s">
        <v>129</v>
      </c>
      <c r="B12" s="4" t="s">
        <v>126</v>
      </c>
      <c r="C12" s="4" t="s">
        <v>127</v>
      </c>
      <c r="D12" s="4" t="s">
        <v>131</v>
      </c>
      <c r="E12" s="6">
        <v>600</v>
      </c>
      <c r="F12" s="6">
        <v>3200</v>
      </c>
    </row>
    <row r="13" spans="1:6">
      <c r="A13" s="4" t="s">
        <v>125</v>
      </c>
      <c r="B13" s="4" t="s">
        <v>126</v>
      </c>
      <c r="C13" s="4" t="s">
        <v>127</v>
      </c>
      <c r="D13" s="4" t="s">
        <v>128</v>
      </c>
      <c r="E13" s="6">
        <v>570</v>
      </c>
      <c r="F13" s="6">
        <v>3000</v>
      </c>
    </row>
    <row r="14" spans="1:6">
      <c r="A14" s="4" t="s">
        <v>121</v>
      </c>
      <c r="B14" s="4" t="s">
        <v>126</v>
      </c>
      <c r="C14" s="4" t="s">
        <v>130</v>
      </c>
      <c r="D14" s="4" t="s">
        <v>128</v>
      </c>
      <c r="E14" s="6">
        <v>480</v>
      </c>
      <c r="F14" s="6">
        <v>2800</v>
      </c>
    </row>
    <row r="15" spans="1:6">
      <c r="A15" s="4" t="s">
        <v>129</v>
      </c>
      <c r="B15" s="4" t="s">
        <v>122</v>
      </c>
      <c r="C15" s="4" t="s">
        <v>123</v>
      </c>
      <c r="D15" s="4" t="s">
        <v>124</v>
      </c>
      <c r="E15" s="6">
        <v>620</v>
      </c>
      <c r="F15" s="6">
        <v>3400</v>
      </c>
    </row>
    <row r="19" spans="1:5">
      <c r="A19" s="25" t="s">
        <v>286</v>
      </c>
      <c r="B19" t="s">
        <v>287</v>
      </c>
    </row>
    <row r="21" spans="1:5">
      <c r="B21" s="25" t="s">
        <v>293</v>
      </c>
    </row>
    <row r="22" spans="1:5">
      <c r="A22" s="25" t="s">
        <v>288</v>
      </c>
      <c r="B22" t="s">
        <v>294</v>
      </c>
      <c r="C22" t="s">
        <v>295</v>
      </c>
      <c r="D22" t="s">
        <v>296</v>
      </c>
      <c r="E22" t="s">
        <v>292</v>
      </c>
    </row>
    <row r="23" spans="1:5">
      <c r="A23" s="26" t="s">
        <v>289</v>
      </c>
      <c r="B23" s="27"/>
      <c r="C23" s="27"/>
      <c r="D23" s="27"/>
      <c r="E23" s="27"/>
    </row>
    <row r="24" spans="1:5">
      <c r="A24" s="28" t="s">
        <v>297</v>
      </c>
      <c r="B24" s="27">
        <v>550</v>
      </c>
      <c r="C24" s="27">
        <v>715</v>
      </c>
      <c r="D24" s="27">
        <v>480</v>
      </c>
      <c r="E24" s="27">
        <v>615</v>
      </c>
    </row>
    <row r="25" spans="1:5">
      <c r="A25" s="28" t="s">
        <v>298</v>
      </c>
      <c r="B25" s="27">
        <v>3400</v>
      </c>
      <c r="C25" s="27">
        <v>4000</v>
      </c>
      <c r="D25" s="27">
        <v>2800</v>
      </c>
      <c r="E25" s="27">
        <v>4000</v>
      </c>
    </row>
    <row r="26" spans="1:5">
      <c r="A26" s="26" t="s">
        <v>290</v>
      </c>
      <c r="B26" s="27"/>
      <c r="C26" s="27"/>
      <c r="D26" s="27"/>
      <c r="E26" s="27"/>
    </row>
    <row r="27" spans="1:5">
      <c r="A27" s="28" t="s">
        <v>297</v>
      </c>
      <c r="B27" s="27">
        <v>625</v>
      </c>
      <c r="C27" s="27">
        <v>625</v>
      </c>
      <c r="D27" s="27"/>
      <c r="E27" s="27">
        <v>625</v>
      </c>
    </row>
    <row r="28" spans="1:5">
      <c r="A28" s="28" t="s">
        <v>298</v>
      </c>
      <c r="B28" s="27">
        <v>3800</v>
      </c>
      <c r="C28" s="27">
        <v>3200</v>
      </c>
      <c r="D28" s="27"/>
      <c r="E28" s="27">
        <v>3800</v>
      </c>
    </row>
    <row r="29" spans="1:5">
      <c r="A29" s="26" t="s">
        <v>291</v>
      </c>
      <c r="B29" s="27"/>
      <c r="C29" s="27"/>
      <c r="D29" s="27"/>
      <c r="E29" s="27"/>
    </row>
    <row r="30" spans="1:5">
      <c r="A30" s="28" t="s">
        <v>297</v>
      </c>
      <c r="B30" s="27">
        <v>620</v>
      </c>
      <c r="C30" s="27">
        <v>600</v>
      </c>
      <c r="D30" s="27">
        <v>721</v>
      </c>
      <c r="E30" s="27">
        <v>665.5</v>
      </c>
    </row>
    <row r="31" spans="1:5">
      <c r="A31" s="28" t="s">
        <v>298</v>
      </c>
      <c r="B31" s="27">
        <v>3400</v>
      </c>
      <c r="C31" s="27">
        <v>3200</v>
      </c>
      <c r="D31" s="27">
        <v>3900</v>
      </c>
      <c r="E31" s="27">
        <v>3900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3"/>
  <sheetViews>
    <sheetView workbookViewId="0"/>
  </sheetViews>
  <sheetFormatPr defaultRowHeight="16.5"/>
  <cols>
    <col min="1" max="1" width="15.125" bestFit="1" customWidth="1"/>
    <col min="7" max="7" width="15.125" bestFit="1" customWidth="1"/>
  </cols>
  <sheetData>
    <row r="1" spans="1:11">
      <c r="A1" s="8" t="s">
        <v>137</v>
      </c>
      <c r="B1" s="39" t="s">
        <v>149</v>
      </c>
      <c r="C1" s="39"/>
      <c r="D1" s="39"/>
      <c r="E1" s="39"/>
      <c r="G1" s="8" t="s">
        <v>138</v>
      </c>
      <c r="H1" s="39" t="s">
        <v>150</v>
      </c>
      <c r="I1" s="39"/>
      <c r="J1" s="39"/>
      <c r="K1" s="39"/>
    </row>
    <row r="2" spans="1:11">
      <c r="A2" s="4" t="s">
        <v>132</v>
      </c>
      <c r="B2" s="4" t="s">
        <v>133</v>
      </c>
      <c r="C2" s="4" t="s">
        <v>134</v>
      </c>
      <c r="D2" s="4" t="s">
        <v>135</v>
      </c>
      <c r="E2" s="4" t="s">
        <v>136</v>
      </c>
      <c r="G2" s="4" t="s">
        <v>132</v>
      </c>
      <c r="H2" s="4" t="s">
        <v>133</v>
      </c>
      <c r="I2" s="4" t="s">
        <v>134</v>
      </c>
      <c r="J2" s="4" t="s">
        <v>135</v>
      </c>
      <c r="K2" s="4" t="s">
        <v>136</v>
      </c>
    </row>
    <row r="3" spans="1:11">
      <c r="A3" s="4" t="s">
        <v>146</v>
      </c>
      <c r="B3" s="9">
        <v>14.3</v>
      </c>
      <c r="C3" s="9">
        <v>14.5</v>
      </c>
      <c r="D3" s="9">
        <v>13.1</v>
      </c>
      <c r="E3" s="9">
        <v>14.8</v>
      </c>
      <c r="G3" s="4" t="s">
        <v>146</v>
      </c>
      <c r="H3" s="9">
        <v>12.8</v>
      </c>
      <c r="I3" s="9">
        <v>15.2</v>
      </c>
      <c r="J3" s="9">
        <v>14.2</v>
      </c>
      <c r="K3" s="9">
        <v>14.4</v>
      </c>
    </row>
    <row r="4" spans="1:11">
      <c r="A4" s="4" t="s">
        <v>140</v>
      </c>
      <c r="B4" s="9">
        <v>18.600000000000001</v>
      </c>
      <c r="C4" s="9">
        <v>18.899999999999999</v>
      </c>
      <c r="D4" s="9">
        <v>17.100000000000001</v>
      </c>
      <c r="E4" s="9">
        <v>19.100000000000001</v>
      </c>
      <c r="G4" s="4" t="s">
        <v>140</v>
      </c>
      <c r="H4" s="9">
        <v>16.600000000000001</v>
      </c>
      <c r="I4" s="9">
        <v>19.8</v>
      </c>
      <c r="J4" s="9">
        <v>18.399999999999999</v>
      </c>
      <c r="K4" s="9">
        <v>18.8</v>
      </c>
    </row>
    <row r="5" spans="1:11">
      <c r="A5" s="4" t="s">
        <v>141</v>
      </c>
      <c r="B5" s="9">
        <v>20.100000000000001</v>
      </c>
      <c r="C5" s="9">
        <v>20.399999999999999</v>
      </c>
      <c r="D5" s="9">
        <v>18.399999999999999</v>
      </c>
      <c r="E5" s="9">
        <v>20.7</v>
      </c>
      <c r="G5" s="4" t="s">
        <v>141</v>
      </c>
      <c r="H5" s="9">
        <v>18.100000000000001</v>
      </c>
      <c r="I5" s="9">
        <v>21.4</v>
      </c>
      <c r="J5" s="9">
        <v>19.899999999999999</v>
      </c>
      <c r="K5" s="9">
        <v>20.3</v>
      </c>
    </row>
    <row r="6" spans="1:11">
      <c r="A6" s="4" t="s">
        <v>143</v>
      </c>
      <c r="B6" s="9">
        <v>14.9</v>
      </c>
      <c r="C6" s="9">
        <v>15.1</v>
      </c>
      <c r="D6" s="9">
        <v>13.6</v>
      </c>
      <c r="E6" s="9">
        <v>15.3</v>
      </c>
      <c r="G6" s="4" t="s">
        <v>143</v>
      </c>
      <c r="H6" s="9">
        <v>13.3</v>
      </c>
      <c r="I6" s="9">
        <v>15.9</v>
      </c>
      <c r="J6" s="9">
        <v>14.8</v>
      </c>
      <c r="K6" s="9">
        <v>15.1</v>
      </c>
    </row>
    <row r="7" spans="1:11">
      <c r="A7" s="4" t="s">
        <v>142</v>
      </c>
      <c r="B7" s="9">
        <v>18.5</v>
      </c>
      <c r="C7" s="9">
        <v>18.8</v>
      </c>
      <c r="D7" s="9">
        <v>16.899999999999999</v>
      </c>
      <c r="E7" s="9">
        <v>19.5</v>
      </c>
      <c r="G7" s="4" t="s">
        <v>142</v>
      </c>
      <c r="H7" s="9">
        <v>16.5</v>
      </c>
      <c r="I7" s="9">
        <v>19.7</v>
      </c>
      <c r="J7" s="9">
        <v>18.3</v>
      </c>
      <c r="K7" s="9">
        <v>18.7</v>
      </c>
    </row>
    <row r="8" spans="1:11">
      <c r="A8" s="4" t="s">
        <v>145</v>
      </c>
      <c r="B8" s="9">
        <v>19.600000000000001</v>
      </c>
      <c r="C8" s="9">
        <v>19.899999999999999</v>
      </c>
      <c r="D8" s="9">
        <v>17.899999999999999</v>
      </c>
      <c r="E8" s="9">
        <v>20.2</v>
      </c>
      <c r="G8" s="4" t="s">
        <v>145</v>
      </c>
      <c r="H8" s="9">
        <v>17.5</v>
      </c>
      <c r="I8" s="9">
        <v>20.9</v>
      </c>
      <c r="J8" s="9">
        <v>19.399999999999999</v>
      </c>
      <c r="K8" s="9">
        <v>19.899999999999999</v>
      </c>
    </row>
    <row r="9" spans="1:11">
      <c r="A9" s="4" t="s">
        <v>144</v>
      </c>
      <c r="B9" s="9">
        <v>21.8</v>
      </c>
      <c r="C9" s="9">
        <v>22.1</v>
      </c>
      <c r="D9" s="9">
        <v>19.899999999999999</v>
      </c>
      <c r="E9" s="9">
        <v>22.4</v>
      </c>
      <c r="G9" s="4" t="s">
        <v>144</v>
      </c>
      <c r="H9" s="9">
        <v>19.399999999999999</v>
      </c>
      <c r="I9" s="9">
        <v>23.2</v>
      </c>
      <c r="J9" s="9">
        <v>21.6</v>
      </c>
      <c r="K9" s="9">
        <v>22.2</v>
      </c>
    </row>
    <row r="10" spans="1:11">
      <c r="A10" s="4" t="s">
        <v>147</v>
      </c>
      <c r="B10" s="9">
        <v>22.3</v>
      </c>
      <c r="C10" s="9">
        <v>22.7</v>
      </c>
      <c r="D10" s="9">
        <v>20.399999999999999</v>
      </c>
      <c r="E10" s="9">
        <v>23.1</v>
      </c>
      <c r="G10" s="4" t="s">
        <v>147</v>
      </c>
      <c r="H10" s="9">
        <v>20.2</v>
      </c>
      <c r="I10" s="9">
        <v>23.8</v>
      </c>
      <c r="J10" s="9">
        <v>22.1</v>
      </c>
      <c r="K10" s="9">
        <v>22.6</v>
      </c>
    </row>
    <row r="11" spans="1:11">
      <c r="A11" s="4" t="s">
        <v>148</v>
      </c>
      <c r="B11" s="9">
        <v>17.8</v>
      </c>
      <c r="C11" s="9">
        <v>18.100000000000001</v>
      </c>
      <c r="D11" s="9">
        <v>16.3</v>
      </c>
      <c r="E11" s="9">
        <v>18.399999999999999</v>
      </c>
      <c r="G11" s="4" t="s">
        <v>148</v>
      </c>
      <c r="H11" s="9">
        <v>16.600000000000001</v>
      </c>
      <c r="I11" s="9">
        <v>19.5</v>
      </c>
      <c r="J11" s="9">
        <v>17.600000000000001</v>
      </c>
      <c r="K11" s="9">
        <v>18.100000000000001</v>
      </c>
    </row>
    <row r="13" spans="1:11">
      <c r="A13" s="8" t="s">
        <v>139</v>
      </c>
      <c r="B13" s="39" t="s">
        <v>151</v>
      </c>
      <c r="C13" s="39"/>
      <c r="D13" s="39"/>
      <c r="E13" s="39"/>
      <c r="G13" s="40" t="s">
        <v>152</v>
      </c>
      <c r="H13" s="40"/>
      <c r="I13" s="40"/>
      <c r="J13" s="40"/>
      <c r="K13" s="40"/>
    </row>
    <row r="14" spans="1:11">
      <c r="A14" s="4" t="s">
        <v>132</v>
      </c>
      <c r="B14" s="4" t="s">
        <v>133</v>
      </c>
      <c r="C14" s="4" t="s">
        <v>134</v>
      </c>
      <c r="D14" s="4" t="s">
        <v>135</v>
      </c>
      <c r="E14" s="4" t="s">
        <v>136</v>
      </c>
      <c r="G14" s="4" t="s">
        <v>132</v>
      </c>
      <c r="H14" s="4" t="s">
        <v>133</v>
      </c>
      <c r="I14" s="4" t="s">
        <v>134</v>
      </c>
      <c r="J14" s="4" t="s">
        <v>135</v>
      </c>
      <c r="K14" s="4" t="s">
        <v>136</v>
      </c>
    </row>
    <row r="15" spans="1:11">
      <c r="A15" s="4" t="s">
        <v>146</v>
      </c>
      <c r="B15" s="9">
        <v>14.4</v>
      </c>
      <c r="C15" s="9">
        <v>14.9</v>
      </c>
      <c r="D15" s="9">
        <v>16.2</v>
      </c>
      <c r="E15" s="9">
        <v>14.3</v>
      </c>
      <c r="G15" s="4" t="s">
        <v>146</v>
      </c>
      <c r="H15" s="9">
        <v>13.833333333333334</v>
      </c>
      <c r="I15" s="9">
        <v>14.866666666666667</v>
      </c>
      <c r="J15" s="9">
        <v>14.5</v>
      </c>
      <c r="K15" s="9">
        <v>14.5</v>
      </c>
    </row>
    <row r="16" spans="1:11">
      <c r="A16" s="4" t="s">
        <v>140</v>
      </c>
      <c r="B16" s="9">
        <v>18.7</v>
      </c>
      <c r="C16" s="9">
        <v>19.399999999999999</v>
      </c>
      <c r="D16" s="9">
        <v>21.1</v>
      </c>
      <c r="E16" s="9">
        <v>18.600000000000001</v>
      </c>
      <c r="G16" s="4" t="s">
        <v>140</v>
      </c>
      <c r="H16" s="9">
        <v>17.966666666666669</v>
      </c>
      <c r="I16" s="9">
        <v>19.366666666666667</v>
      </c>
      <c r="J16" s="9">
        <v>18.866666666666667</v>
      </c>
      <c r="K16" s="9">
        <v>18.833333333333336</v>
      </c>
    </row>
    <row r="17" spans="1:11">
      <c r="A17" s="4" t="s">
        <v>141</v>
      </c>
      <c r="B17" s="9">
        <v>20.3</v>
      </c>
      <c r="C17" s="9">
        <v>21.3</v>
      </c>
      <c r="D17" s="9">
        <v>22.8</v>
      </c>
      <c r="E17" s="9">
        <v>20.100000000000001</v>
      </c>
      <c r="G17" s="4" t="s">
        <v>141</v>
      </c>
      <c r="H17" s="9">
        <v>19.5</v>
      </c>
      <c r="I17" s="9">
        <v>21.033333333333331</v>
      </c>
      <c r="J17" s="9">
        <v>20.366666666666664</v>
      </c>
      <c r="K17" s="9">
        <v>20.366666666666667</v>
      </c>
    </row>
    <row r="18" spans="1:11">
      <c r="A18" s="4" t="s">
        <v>143</v>
      </c>
      <c r="B18" s="9">
        <v>15.6</v>
      </c>
      <c r="C18" s="9">
        <v>15.6</v>
      </c>
      <c r="D18" s="9">
        <v>16.899999999999999</v>
      </c>
      <c r="E18" s="9">
        <v>14.9</v>
      </c>
      <c r="G18" s="4" t="s">
        <v>143</v>
      </c>
      <c r="H18" s="9">
        <v>14.600000000000001</v>
      </c>
      <c r="I18" s="9">
        <v>15.533333333333333</v>
      </c>
      <c r="J18" s="9">
        <v>15.1</v>
      </c>
      <c r="K18" s="9">
        <v>15.1</v>
      </c>
    </row>
    <row r="19" spans="1:11">
      <c r="A19" s="4" t="s">
        <v>142</v>
      </c>
      <c r="B19" s="9">
        <v>18.600000000000001</v>
      </c>
      <c r="C19" s="9">
        <v>19.3</v>
      </c>
      <c r="D19" s="9">
        <v>21.6</v>
      </c>
      <c r="E19" s="9">
        <v>18.5</v>
      </c>
      <c r="G19" s="4" t="s">
        <v>142</v>
      </c>
      <c r="H19" s="9">
        <v>17.866666666666667</v>
      </c>
      <c r="I19" s="9">
        <v>19.266666666666666</v>
      </c>
      <c r="J19" s="9">
        <v>18.933333333333334</v>
      </c>
      <c r="K19" s="9">
        <v>18.900000000000002</v>
      </c>
    </row>
    <row r="20" spans="1:11">
      <c r="A20" s="4" t="s">
        <v>145</v>
      </c>
      <c r="B20" s="9">
        <v>19.7</v>
      </c>
      <c r="C20" s="9">
        <v>20.5</v>
      </c>
      <c r="D20" s="9">
        <v>22.2</v>
      </c>
      <c r="E20" s="9">
        <v>19.5</v>
      </c>
      <c r="G20" s="4" t="s">
        <v>145</v>
      </c>
      <c r="H20" s="9">
        <v>18.933333333333334</v>
      </c>
      <c r="I20" s="9">
        <v>20.433333333333334</v>
      </c>
      <c r="J20" s="9">
        <v>19.833333333333332</v>
      </c>
      <c r="K20" s="9">
        <v>19.866666666666664</v>
      </c>
    </row>
    <row r="21" spans="1:11">
      <c r="A21" s="4" t="s">
        <v>144</v>
      </c>
      <c r="B21" s="9">
        <v>21.8</v>
      </c>
      <c r="C21" s="9">
        <v>22.7</v>
      </c>
      <c r="D21" s="9">
        <v>24.7</v>
      </c>
      <c r="E21" s="9">
        <v>21.7</v>
      </c>
      <c r="G21" s="4" t="s">
        <v>144</v>
      </c>
      <c r="H21" s="9">
        <v>21</v>
      </c>
      <c r="I21" s="9">
        <v>22.666666666666668</v>
      </c>
      <c r="J21" s="9">
        <v>22.066666666666666</v>
      </c>
      <c r="K21" s="9">
        <v>22.099999999999998</v>
      </c>
    </row>
    <row r="22" spans="1:11">
      <c r="A22" s="4" t="s">
        <v>147</v>
      </c>
      <c r="B22" s="9">
        <v>22.5</v>
      </c>
      <c r="C22" s="9">
        <v>23.3</v>
      </c>
      <c r="D22" s="9">
        <v>25.3</v>
      </c>
      <c r="E22" s="9">
        <v>22.3</v>
      </c>
      <c r="G22" s="4" t="s">
        <v>147</v>
      </c>
      <c r="H22" s="9">
        <v>21.666666666666668</v>
      </c>
      <c r="I22" s="9">
        <v>23.266666666666666</v>
      </c>
      <c r="J22" s="9">
        <v>22.599999999999998</v>
      </c>
      <c r="K22" s="9">
        <v>22.666666666666668</v>
      </c>
    </row>
    <row r="23" spans="1:11">
      <c r="A23" s="4" t="s">
        <v>148</v>
      </c>
      <c r="B23" s="9">
        <v>18.2</v>
      </c>
      <c r="C23" s="9">
        <v>18.600000000000001</v>
      </c>
      <c r="D23" s="9">
        <v>20.2</v>
      </c>
      <c r="E23" s="9">
        <v>17.8</v>
      </c>
      <c r="G23" s="4" t="s">
        <v>148</v>
      </c>
      <c r="H23" s="9">
        <v>17.533333333333335</v>
      </c>
      <c r="I23" s="9">
        <v>18.733333333333334</v>
      </c>
      <c r="J23" s="9">
        <v>18.033333333333335</v>
      </c>
      <c r="K23" s="9">
        <v>18.099999999999998</v>
      </c>
    </row>
  </sheetData>
  <dataConsolidate function="average" leftLabels="1" topLabels="1">
    <dataRefs count="3">
      <dataRef ref="A2:E11" sheet="분석작업-2"/>
      <dataRef ref="G2:K11" sheet="분석작업-2"/>
      <dataRef ref="A14:E23" sheet="분석작업-2"/>
    </dataRefs>
  </dataConsolidate>
  <mergeCells count="4">
    <mergeCell ref="B1:E1"/>
    <mergeCell ref="H1:K1"/>
    <mergeCell ref="B13:E13"/>
    <mergeCell ref="G13:K13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14"/>
  <sheetViews>
    <sheetView workbookViewId="0">
      <selection sqref="A1:E1"/>
    </sheetView>
  </sheetViews>
  <sheetFormatPr defaultRowHeight="16.5"/>
  <cols>
    <col min="2" max="2" width="13" bestFit="1" customWidth="1"/>
    <col min="3" max="3" width="9.375" bestFit="1" customWidth="1"/>
    <col min="5" max="5" width="14.625" bestFit="1" customWidth="1"/>
    <col min="6" max="6" width="5.625" customWidth="1"/>
  </cols>
  <sheetData>
    <row r="1" spans="1:5" ht="20.25">
      <c r="A1" s="31" t="s">
        <v>158</v>
      </c>
      <c r="B1" s="31"/>
      <c r="C1" s="31"/>
      <c r="D1" s="31"/>
      <c r="E1" s="31"/>
    </row>
    <row r="3" spans="1:5">
      <c r="A3" s="4" t="s">
        <v>154</v>
      </c>
      <c r="B3" s="4" t="s">
        <v>153</v>
      </c>
      <c r="C3" s="4" t="s">
        <v>155</v>
      </c>
      <c r="D3" s="4" t="s">
        <v>156</v>
      </c>
      <c r="E3" s="4" t="s">
        <v>157</v>
      </c>
    </row>
    <row r="4" spans="1:5">
      <c r="A4" s="4">
        <v>1</v>
      </c>
      <c r="B4" s="4" t="s">
        <v>159</v>
      </c>
      <c r="C4" s="6">
        <v>523413</v>
      </c>
      <c r="D4" s="29">
        <v>500</v>
      </c>
      <c r="E4" s="29">
        <v>261706500</v>
      </c>
    </row>
    <row r="5" spans="1:5">
      <c r="A5" s="4">
        <v>2</v>
      </c>
      <c r="B5" s="4" t="s">
        <v>160</v>
      </c>
      <c r="C5" s="6">
        <v>296358</v>
      </c>
      <c r="D5" s="29">
        <v>800</v>
      </c>
      <c r="E5" s="29">
        <v>237086400</v>
      </c>
    </row>
    <row r="6" spans="1:5">
      <c r="A6" s="4">
        <v>3</v>
      </c>
      <c r="B6" s="4" t="s">
        <v>161</v>
      </c>
      <c r="C6" s="6">
        <v>252425</v>
      </c>
      <c r="D6" s="29">
        <v>900</v>
      </c>
      <c r="E6" s="29">
        <v>227182500</v>
      </c>
    </row>
    <row r="7" spans="1:5">
      <c r="A7" s="4">
        <v>4</v>
      </c>
      <c r="B7" s="4" t="s">
        <v>163</v>
      </c>
      <c r="C7" s="6">
        <v>226985</v>
      </c>
      <c r="D7" s="29">
        <v>950</v>
      </c>
      <c r="E7" s="29">
        <v>215635750</v>
      </c>
    </row>
    <row r="8" spans="1:5">
      <c r="A8" s="4">
        <v>5</v>
      </c>
      <c r="B8" s="4" t="s">
        <v>162</v>
      </c>
      <c r="C8" s="6">
        <v>202458</v>
      </c>
      <c r="D8" s="29">
        <v>1000</v>
      </c>
      <c r="E8" s="29">
        <v>202458000</v>
      </c>
    </row>
    <row r="9" spans="1:5">
      <c r="A9" s="4">
        <v>6</v>
      </c>
      <c r="B9" s="4" t="s">
        <v>164</v>
      </c>
      <c r="C9" s="6">
        <v>170658</v>
      </c>
      <c r="D9" s="29">
        <v>1100</v>
      </c>
      <c r="E9" s="29">
        <v>187723800</v>
      </c>
    </row>
    <row r="10" spans="1:5">
      <c r="A10" s="4">
        <v>7</v>
      </c>
      <c r="B10" s="4" t="s">
        <v>165</v>
      </c>
      <c r="C10" s="6">
        <v>72236</v>
      </c>
      <c r="D10" s="29">
        <v>2500</v>
      </c>
      <c r="E10" s="29">
        <v>180590000</v>
      </c>
    </row>
    <row r="11" spans="1:5">
      <c r="A11" s="4">
        <v>8</v>
      </c>
      <c r="B11" s="4" t="s">
        <v>166</v>
      </c>
      <c r="C11" s="6">
        <v>195201</v>
      </c>
      <c r="D11" s="29">
        <v>850</v>
      </c>
      <c r="E11" s="29">
        <v>165920850</v>
      </c>
    </row>
    <row r="12" spans="1:5">
      <c r="A12" s="4">
        <v>9</v>
      </c>
      <c r="B12" s="4" t="s">
        <v>167</v>
      </c>
      <c r="C12" s="6">
        <v>125796</v>
      </c>
      <c r="D12" s="29">
        <v>1200</v>
      </c>
      <c r="E12" s="29">
        <v>150955200</v>
      </c>
    </row>
    <row r="13" spans="1:5">
      <c r="A13" s="4">
        <v>10</v>
      </c>
      <c r="B13" s="4" t="s">
        <v>168</v>
      </c>
      <c r="C13" s="6">
        <v>94685</v>
      </c>
      <c r="D13" s="29">
        <v>1250</v>
      </c>
      <c r="E13" s="29">
        <v>118356250</v>
      </c>
    </row>
    <row r="14" spans="1:5">
      <c r="A14" s="41" t="s">
        <v>192</v>
      </c>
      <c r="B14" s="41"/>
      <c r="C14" s="41"/>
      <c r="D14" s="41"/>
      <c r="E14" s="29">
        <f>AVERAGE(E4:E13)</f>
        <v>194761525</v>
      </c>
    </row>
  </sheetData>
  <mergeCells count="2">
    <mergeCell ref="A1:E1"/>
    <mergeCell ref="A14:D14"/>
  </mergeCells>
  <phoneticPr fontId="1" type="noConversion"/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3"/>
  <sheetViews>
    <sheetView workbookViewId="0">
      <selection sqref="A1:F1"/>
    </sheetView>
  </sheetViews>
  <sheetFormatPr defaultRowHeight="16.5"/>
  <cols>
    <col min="1" max="16384" width="9" style="10"/>
  </cols>
  <sheetData>
    <row r="1" spans="1:6" ht="20.25">
      <c r="A1" s="42" t="s">
        <v>169</v>
      </c>
      <c r="B1" s="42"/>
      <c r="C1" s="42"/>
      <c r="D1" s="42"/>
      <c r="E1" s="42"/>
      <c r="F1" s="42"/>
    </row>
    <row r="3" spans="1:6">
      <c r="A3" s="11" t="s">
        <v>170</v>
      </c>
      <c r="B3" s="11" t="s">
        <v>171</v>
      </c>
      <c r="C3" s="11" t="s">
        <v>172</v>
      </c>
      <c r="D3" s="11" t="s">
        <v>173</v>
      </c>
      <c r="E3" s="11" t="s">
        <v>174</v>
      </c>
      <c r="F3" s="11" t="s">
        <v>175</v>
      </c>
    </row>
    <row r="4" spans="1:6">
      <c r="A4" s="11" t="s">
        <v>176</v>
      </c>
      <c r="B4" s="11" t="s">
        <v>177</v>
      </c>
      <c r="C4" s="11" t="s">
        <v>178</v>
      </c>
      <c r="D4" s="12">
        <v>89.2</v>
      </c>
      <c r="E4" s="12">
        <v>36.299999999999997</v>
      </c>
      <c r="F4" s="12">
        <f>SUM(D4:E4)</f>
        <v>125.5</v>
      </c>
    </row>
    <row r="5" spans="1:6">
      <c r="A5" s="11" t="s">
        <v>179</v>
      </c>
      <c r="B5" s="11" t="s">
        <v>177</v>
      </c>
      <c r="C5" s="11" t="s">
        <v>180</v>
      </c>
      <c r="D5" s="12">
        <v>62.5</v>
      </c>
      <c r="E5" s="12">
        <v>11.399999999999999</v>
      </c>
      <c r="F5" s="12">
        <f t="shared" ref="F5:F13" si="0">SUM(D5:E5)</f>
        <v>73.900000000000006</v>
      </c>
    </row>
    <row r="6" spans="1:6">
      <c r="A6" s="11" t="s">
        <v>181</v>
      </c>
      <c r="B6" s="11" t="s">
        <v>182</v>
      </c>
      <c r="C6" s="11" t="s">
        <v>183</v>
      </c>
      <c r="D6" s="12">
        <v>80.900000000000006</v>
      </c>
      <c r="E6" s="12">
        <v>22.200000000000003</v>
      </c>
      <c r="F6" s="12">
        <f t="shared" si="0"/>
        <v>103.10000000000001</v>
      </c>
    </row>
    <row r="7" spans="1:6">
      <c r="A7" s="11" t="s">
        <v>184</v>
      </c>
      <c r="B7" s="11" t="s">
        <v>182</v>
      </c>
      <c r="C7" s="11" t="s">
        <v>185</v>
      </c>
      <c r="D7" s="12">
        <v>91.6</v>
      </c>
      <c r="E7" s="12">
        <v>45.400000000000006</v>
      </c>
      <c r="F7" s="12">
        <f t="shared" si="0"/>
        <v>137</v>
      </c>
    </row>
    <row r="8" spans="1:6">
      <c r="A8" s="11" t="s">
        <v>186</v>
      </c>
      <c r="B8" s="11" t="s">
        <v>177</v>
      </c>
      <c r="C8" s="11" t="s">
        <v>185</v>
      </c>
      <c r="D8" s="12">
        <v>96.5</v>
      </c>
      <c r="E8" s="12">
        <v>44.8</v>
      </c>
      <c r="F8" s="12">
        <f t="shared" si="0"/>
        <v>141.30000000000001</v>
      </c>
    </row>
    <row r="9" spans="1:6">
      <c r="A9" s="11" t="s">
        <v>187</v>
      </c>
      <c r="B9" s="11" t="s">
        <v>182</v>
      </c>
      <c r="C9" s="11" t="s">
        <v>178</v>
      </c>
      <c r="D9" s="12">
        <v>84.8</v>
      </c>
      <c r="E9" s="12">
        <v>39.299999999999997</v>
      </c>
      <c r="F9" s="12">
        <f t="shared" si="0"/>
        <v>124.1</v>
      </c>
    </row>
    <row r="10" spans="1:6">
      <c r="A10" s="11" t="s">
        <v>188</v>
      </c>
      <c r="B10" s="11" t="s">
        <v>182</v>
      </c>
      <c r="C10" s="11" t="s">
        <v>180</v>
      </c>
      <c r="D10" s="12">
        <v>88.1</v>
      </c>
      <c r="E10" s="12">
        <v>36.099999999999994</v>
      </c>
      <c r="F10" s="12">
        <f t="shared" si="0"/>
        <v>124.19999999999999</v>
      </c>
    </row>
    <row r="11" spans="1:6">
      <c r="A11" s="11" t="s">
        <v>189</v>
      </c>
      <c r="B11" s="11" t="s">
        <v>177</v>
      </c>
      <c r="C11" s="11" t="s">
        <v>183</v>
      </c>
      <c r="D11" s="12">
        <v>79.599999999999994</v>
      </c>
      <c r="E11" s="12">
        <v>24.599999999999994</v>
      </c>
      <c r="F11" s="12">
        <f t="shared" si="0"/>
        <v>104.19999999999999</v>
      </c>
    </row>
    <row r="12" spans="1:6">
      <c r="A12" s="11" t="s">
        <v>190</v>
      </c>
      <c r="B12" s="11" t="s">
        <v>177</v>
      </c>
      <c r="C12" s="11" t="s">
        <v>185</v>
      </c>
      <c r="D12" s="12">
        <v>97.2</v>
      </c>
      <c r="E12" s="12">
        <v>44.599999999999994</v>
      </c>
      <c r="F12" s="12">
        <f t="shared" si="0"/>
        <v>141.80000000000001</v>
      </c>
    </row>
    <row r="13" spans="1:6">
      <c r="A13" s="11" t="s">
        <v>191</v>
      </c>
      <c r="B13" s="11" t="s">
        <v>182</v>
      </c>
      <c r="C13" s="11" t="s">
        <v>178</v>
      </c>
      <c r="D13" s="12">
        <v>92.7</v>
      </c>
      <c r="E13" s="12">
        <v>38.299999999999997</v>
      </c>
      <c r="F13" s="12">
        <f t="shared" si="0"/>
        <v>131</v>
      </c>
    </row>
  </sheetData>
  <mergeCells count="1">
    <mergeCell ref="A1:F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김종일</cp:lastModifiedBy>
  <dcterms:created xsi:type="dcterms:W3CDTF">2016-08-29T02:47:42Z</dcterms:created>
  <dcterms:modified xsi:type="dcterms:W3CDTF">2016-08-30T03:33:46Z</dcterms:modified>
</cp:coreProperties>
</file>