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360" yWindow="135" windowWidth="13995" windowHeight="7380"/>
  </bookViews>
  <sheets>
    <sheet name="기본작업-1" sheetId="10" r:id="rId1"/>
    <sheet name="기본작업-2" sheetId="2" r:id="rId2"/>
    <sheet name="기본작업-3" sheetId="9" r:id="rId3"/>
    <sheet name="계산작업" sheetId="4" r:id="rId4"/>
    <sheet name="분석작업-1" sheetId="11" r:id="rId5"/>
    <sheet name="분석작업-2" sheetId="7" r:id="rId6"/>
    <sheet name="매크로작업" sheetId="6" r:id="rId7"/>
    <sheet name="차트작업" sheetId="14" r:id="rId8"/>
  </sheets>
  <calcPr calcId="125725"/>
</workbook>
</file>

<file path=xl/calcChain.xml><?xml version="1.0" encoding="utf-8"?>
<calcChain xmlns="http://schemas.openxmlformats.org/spreadsheetml/2006/main">
  <c r="D37" i="4"/>
  <c r="G5" i="6"/>
  <c r="G6"/>
  <c r="G7"/>
  <c r="G8"/>
  <c r="G9"/>
  <c r="G10"/>
  <c r="G11"/>
  <c r="G12"/>
  <c r="G13"/>
  <c r="G14"/>
  <c r="G15"/>
  <c r="G4"/>
  <c r="G20" i="11"/>
  <c r="F20"/>
  <c r="E20"/>
  <c r="G18"/>
  <c r="F18"/>
  <c r="E18"/>
  <c r="G12"/>
  <c r="G21" s="1"/>
  <c r="F12"/>
  <c r="F21" s="1"/>
  <c r="E12"/>
  <c r="E21" s="1"/>
  <c r="G19"/>
  <c r="F19"/>
  <c r="E19"/>
  <c r="G13"/>
  <c r="F13"/>
  <c r="E13"/>
  <c r="K16" i="4" l="1"/>
  <c r="K17"/>
  <c r="K18"/>
  <c r="K19"/>
  <c r="K20"/>
  <c r="K21"/>
  <c r="K22"/>
  <c r="K23"/>
  <c r="K24"/>
  <c r="D17"/>
  <c r="D18"/>
  <c r="D19"/>
  <c r="D20"/>
  <c r="D21"/>
  <c r="D22"/>
  <c r="D23"/>
  <c r="D24"/>
  <c r="D16"/>
  <c r="J4"/>
  <c r="J5"/>
  <c r="J6"/>
  <c r="J7"/>
  <c r="J8"/>
  <c r="J3"/>
  <c r="E12" l="1"/>
  <c r="E4"/>
  <c r="E5"/>
  <c r="E6"/>
  <c r="E7"/>
  <c r="E8"/>
  <c r="E9"/>
  <c r="E10"/>
  <c r="E11"/>
  <c r="E3"/>
  <c r="F5" i="7" l="1"/>
  <c r="F9"/>
  <c r="F10"/>
  <c r="F4"/>
  <c r="D5"/>
  <c r="D6"/>
  <c r="F6" s="1"/>
  <c r="D7"/>
  <c r="F7" s="1"/>
  <c r="D8"/>
  <c r="F8" s="1"/>
  <c r="D9"/>
  <c r="D10"/>
  <c r="D4"/>
</calcChain>
</file>

<file path=xl/sharedStrings.xml><?xml version="1.0" encoding="utf-8"?>
<sst xmlns="http://schemas.openxmlformats.org/spreadsheetml/2006/main" count="350" uniqueCount="244">
  <si>
    <t>학교장추천</t>
    <phoneticPr fontId="1" type="noConversion"/>
  </si>
  <si>
    <t>대전</t>
    <phoneticPr fontId="1" type="noConversion"/>
  </si>
  <si>
    <t>건재대학교</t>
    <phoneticPr fontId="1" type="noConversion"/>
  </si>
  <si>
    <t>실기우수자</t>
    <phoneticPr fontId="1" type="noConversion"/>
  </si>
  <si>
    <t>부산</t>
    <phoneticPr fontId="1" type="noConversion"/>
  </si>
  <si>
    <t>송아대학교</t>
    <phoneticPr fontId="1" type="noConversion"/>
  </si>
  <si>
    <t>일반</t>
    <phoneticPr fontId="1" type="noConversion"/>
  </si>
  <si>
    <t>인천</t>
    <phoneticPr fontId="1" type="noConversion"/>
  </si>
  <si>
    <t>경인대학교</t>
    <phoneticPr fontId="1" type="noConversion"/>
  </si>
  <si>
    <t>광주</t>
    <phoneticPr fontId="1" type="noConversion"/>
  </si>
  <si>
    <t>광영대학교</t>
    <phoneticPr fontId="1" type="noConversion"/>
  </si>
  <si>
    <t>서울</t>
    <phoneticPr fontId="1" type="noConversion"/>
  </si>
  <si>
    <t>한국대학교</t>
    <phoneticPr fontId="1" type="noConversion"/>
  </si>
  <si>
    <t>특기자</t>
    <phoneticPr fontId="1" type="noConversion"/>
  </si>
  <si>
    <t>원신대학교</t>
    <phoneticPr fontId="1" type="noConversion"/>
  </si>
  <si>
    <t>아인대학교</t>
    <phoneticPr fontId="1" type="noConversion"/>
  </si>
  <si>
    <t>동대대학교</t>
    <phoneticPr fontId="1" type="noConversion"/>
  </si>
  <si>
    <t>배원대학교</t>
    <phoneticPr fontId="1" type="noConversion"/>
  </si>
  <si>
    <t>서울대학교</t>
    <phoneticPr fontId="1" type="noConversion"/>
  </si>
  <si>
    <t>모집정원</t>
    <phoneticPr fontId="1" type="noConversion"/>
  </si>
  <si>
    <t>면접</t>
    <phoneticPr fontId="1" type="noConversion"/>
  </si>
  <si>
    <t>성적</t>
    <phoneticPr fontId="1" type="noConversion"/>
  </si>
  <si>
    <t>전형</t>
    <phoneticPr fontId="1" type="noConversion"/>
  </si>
  <si>
    <t>지역</t>
    <phoneticPr fontId="1" type="noConversion"/>
  </si>
  <si>
    <t>대학교명</t>
    <phoneticPr fontId="1" type="noConversion"/>
  </si>
  <si>
    <t>대학교 수시모집 전현 현황</t>
    <phoneticPr fontId="1" type="noConversion"/>
  </si>
  <si>
    <t>일반</t>
    <phoneticPr fontId="1" type="noConversion"/>
  </si>
  <si>
    <t>골드</t>
    <phoneticPr fontId="1" type="noConversion"/>
  </si>
  <si>
    <t>실버</t>
    <phoneticPr fontId="1" type="noConversion"/>
  </si>
  <si>
    <t>VIP</t>
    <phoneticPr fontId="1" type="noConversion"/>
  </si>
  <si>
    <t>주택담보대출</t>
    <phoneticPr fontId="1" type="noConversion"/>
  </si>
  <si>
    <t>신용대출</t>
    <phoneticPr fontId="1" type="noConversion"/>
  </si>
  <si>
    <t>서민지원대출</t>
    <phoneticPr fontId="1" type="noConversion"/>
  </si>
  <si>
    <t>창업지원대출</t>
    <phoneticPr fontId="1" type="noConversion"/>
  </si>
  <si>
    <t>2015년 4월</t>
    <phoneticPr fontId="1" type="noConversion"/>
  </si>
  <si>
    <t>2015년 1월</t>
    <phoneticPr fontId="1" type="noConversion"/>
  </si>
  <si>
    <t>2015년 2월</t>
    <phoneticPr fontId="1" type="noConversion"/>
  </si>
  <si>
    <t>2015년 3월</t>
    <phoneticPr fontId="1" type="noConversion"/>
  </si>
  <si>
    <t>2015년 5월</t>
    <phoneticPr fontId="1" type="noConversion"/>
  </si>
  <si>
    <t>A-100001</t>
    <phoneticPr fontId="1" type="noConversion"/>
  </si>
  <si>
    <t>A-100002</t>
  </si>
  <si>
    <t>A-100003</t>
  </si>
  <si>
    <t>A-100004</t>
  </si>
  <si>
    <t>A-100005</t>
  </si>
  <si>
    <t>A-100006</t>
  </si>
  <si>
    <t>A-100007</t>
  </si>
  <si>
    <t>A-100008</t>
  </si>
  <si>
    <t>A-100009</t>
  </si>
  <si>
    <t>A-100010</t>
  </si>
  <si>
    <t>A-100011</t>
  </si>
  <si>
    <t>지역별 미수금 현황</t>
    <phoneticPr fontId="1" type="noConversion"/>
  </si>
  <si>
    <t>지역</t>
    <phoneticPr fontId="1" type="noConversion"/>
  </si>
  <si>
    <t>담당자</t>
    <phoneticPr fontId="1" type="noConversion"/>
  </si>
  <si>
    <t>매출액</t>
    <phoneticPr fontId="1" type="noConversion"/>
  </si>
  <si>
    <t>결제방식</t>
    <phoneticPr fontId="1" type="noConversion"/>
  </si>
  <si>
    <t>할인액</t>
    <phoneticPr fontId="1" type="noConversion"/>
  </si>
  <si>
    <t>수금액</t>
    <phoneticPr fontId="1" type="noConversion"/>
  </si>
  <si>
    <t>미수금</t>
    <phoneticPr fontId="1" type="noConversion"/>
  </si>
  <si>
    <t>서울</t>
    <phoneticPr fontId="1" type="noConversion"/>
  </si>
  <si>
    <t>민방식</t>
    <phoneticPr fontId="1" type="noConversion"/>
  </si>
  <si>
    <t>카드</t>
    <phoneticPr fontId="1" type="noConversion"/>
  </si>
  <si>
    <t>인천</t>
    <phoneticPr fontId="1" type="noConversion"/>
  </si>
  <si>
    <t>강형중</t>
    <phoneticPr fontId="1" type="noConversion"/>
  </si>
  <si>
    <t>현금</t>
    <phoneticPr fontId="1" type="noConversion"/>
  </si>
  <si>
    <t>대구</t>
    <phoneticPr fontId="1" type="noConversion"/>
  </si>
  <si>
    <t>김성운</t>
    <phoneticPr fontId="1" type="noConversion"/>
  </si>
  <si>
    <t>부산</t>
    <phoneticPr fontId="1" type="noConversion"/>
  </si>
  <si>
    <t>한채영</t>
    <phoneticPr fontId="1" type="noConversion"/>
  </si>
  <si>
    <t>대전</t>
    <phoneticPr fontId="1" type="noConversion"/>
  </si>
  <si>
    <t>안병욱</t>
    <phoneticPr fontId="1" type="noConversion"/>
  </si>
  <si>
    <t>광주</t>
    <phoneticPr fontId="1" type="noConversion"/>
  </si>
  <si>
    <t>이은주</t>
    <phoneticPr fontId="1" type="noConversion"/>
  </si>
  <si>
    <t>울산</t>
    <phoneticPr fontId="1" type="noConversion"/>
  </si>
  <si>
    <t>채진아</t>
    <phoneticPr fontId="1" type="noConversion"/>
  </si>
  <si>
    <t>강원도</t>
    <phoneticPr fontId="1" type="noConversion"/>
  </si>
  <si>
    <t>하지율</t>
    <phoneticPr fontId="1" type="noConversion"/>
  </si>
  <si>
    <t>충청도</t>
    <phoneticPr fontId="1" type="noConversion"/>
  </si>
  <si>
    <t>이찬성</t>
    <phoneticPr fontId="1" type="noConversion"/>
  </si>
  <si>
    <t>전라도</t>
    <phoneticPr fontId="1" type="noConversion"/>
  </si>
  <si>
    <t>김정은</t>
    <phoneticPr fontId="1" type="noConversion"/>
  </si>
  <si>
    <t>경상도</t>
    <phoneticPr fontId="1" type="noConversion"/>
  </si>
  <si>
    <t>김동현</t>
    <phoneticPr fontId="1" type="noConversion"/>
  </si>
  <si>
    <t>제주</t>
    <phoneticPr fontId="1" type="noConversion"/>
  </si>
  <si>
    <t>유동원</t>
    <phoneticPr fontId="1" type="noConversion"/>
  </si>
  <si>
    <t>부서별 인사평가 결과</t>
    <phoneticPr fontId="1" type="noConversion"/>
  </si>
  <si>
    <t>생산부</t>
    <phoneticPr fontId="1" type="noConversion"/>
  </si>
  <si>
    <t>기획부</t>
    <phoneticPr fontId="1" type="noConversion"/>
  </si>
  <si>
    <t>인사부</t>
    <phoneticPr fontId="1" type="noConversion"/>
  </si>
  <si>
    <t>영업부</t>
    <phoneticPr fontId="1" type="noConversion"/>
  </si>
  <si>
    <t>S-101</t>
    <phoneticPr fontId="1" type="noConversion"/>
  </si>
  <si>
    <t>S-102</t>
  </si>
  <si>
    <t>S-103</t>
  </si>
  <si>
    <t>G-201</t>
    <phoneticPr fontId="1" type="noConversion"/>
  </si>
  <si>
    <t>G-202</t>
  </si>
  <si>
    <t>G-203</t>
  </si>
  <si>
    <t>P-301</t>
    <phoneticPr fontId="1" type="noConversion"/>
  </si>
  <si>
    <t>P-302</t>
  </si>
  <si>
    <t>B-401</t>
    <phoneticPr fontId="1" type="noConversion"/>
  </si>
  <si>
    <t>B-402</t>
  </si>
  <si>
    <t>B-403</t>
  </si>
  <si>
    <t>B-404</t>
  </si>
  <si>
    <t>인도금</t>
    <phoneticPr fontId="1" type="noConversion"/>
  </si>
  <si>
    <t>할부원금</t>
    <phoneticPr fontId="1" type="noConversion"/>
  </si>
  <si>
    <t>상환기간(월)</t>
    <phoneticPr fontId="1" type="noConversion"/>
  </si>
  <si>
    <t>차량총액</t>
    <phoneticPr fontId="1" type="noConversion"/>
  </si>
  <si>
    <t>월납입금</t>
    <phoneticPr fontId="1" type="noConversion"/>
  </si>
  <si>
    <t>자동차 판매 현황</t>
    <phoneticPr fontId="1" type="noConversion"/>
  </si>
  <si>
    <t>차량명</t>
    <phoneticPr fontId="1" type="noConversion"/>
  </si>
  <si>
    <t>싼타매</t>
    <phoneticPr fontId="1" type="noConversion"/>
  </si>
  <si>
    <t>코란다</t>
    <phoneticPr fontId="1" type="noConversion"/>
  </si>
  <si>
    <t>SN5</t>
    <phoneticPr fontId="1" type="noConversion"/>
  </si>
  <si>
    <t>크루지</t>
    <phoneticPr fontId="1" type="noConversion"/>
  </si>
  <si>
    <t>윈스타</t>
    <phoneticPr fontId="1" type="noConversion"/>
  </si>
  <si>
    <t>KS7</t>
    <phoneticPr fontId="1" type="noConversion"/>
  </si>
  <si>
    <t>그랜지</t>
    <phoneticPr fontId="1" type="noConversion"/>
  </si>
  <si>
    <t>가전제품 생산 현황</t>
    <phoneticPr fontId="1" type="noConversion"/>
  </si>
  <si>
    <t>제품명</t>
    <phoneticPr fontId="1" type="noConversion"/>
  </si>
  <si>
    <t>생산원가</t>
    <phoneticPr fontId="1" type="noConversion"/>
  </si>
  <si>
    <t>생산량</t>
    <phoneticPr fontId="1" type="noConversion"/>
  </si>
  <si>
    <t>불량률</t>
    <phoneticPr fontId="1" type="noConversion"/>
  </si>
  <si>
    <t>냉장고</t>
    <phoneticPr fontId="1" type="noConversion"/>
  </si>
  <si>
    <t>세탁기</t>
    <phoneticPr fontId="1" type="noConversion"/>
  </si>
  <si>
    <t>TV</t>
    <phoneticPr fontId="1" type="noConversion"/>
  </si>
  <si>
    <t>전기밥솥</t>
    <phoneticPr fontId="1" type="noConversion"/>
  </si>
  <si>
    <t>진공청소기</t>
    <phoneticPr fontId="1" type="noConversion"/>
  </si>
  <si>
    <t>[표1]</t>
    <phoneticPr fontId="1" type="noConversion"/>
  </si>
  <si>
    <t>성명</t>
    <phoneticPr fontId="1" type="noConversion"/>
  </si>
  <si>
    <t>성별</t>
    <phoneticPr fontId="1" type="noConversion"/>
  </si>
  <si>
    <t>상공마트 판매 현황</t>
    <phoneticPr fontId="1" type="noConversion"/>
  </si>
  <si>
    <t>분류</t>
    <phoneticPr fontId="1" type="noConversion"/>
  </si>
  <si>
    <t>제품명</t>
    <phoneticPr fontId="1" type="noConversion"/>
  </si>
  <si>
    <t>판매가</t>
    <phoneticPr fontId="1" type="noConversion"/>
  </si>
  <si>
    <t>판매량</t>
    <phoneticPr fontId="1" type="noConversion"/>
  </si>
  <si>
    <t>판매총액</t>
    <phoneticPr fontId="1" type="noConversion"/>
  </si>
  <si>
    <t>식품</t>
    <phoneticPr fontId="1" type="noConversion"/>
  </si>
  <si>
    <t>전자</t>
    <phoneticPr fontId="1" type="noConversion"/>
  </si>
  <si>
    <t>신양라면</t>
    <phoneticPr fontId="1" type="noConversion"/>
  </si>
  <si>
    <t>한강우유</t>
    <phoneticPr fontId="1" type="noConversion"/>
  </si>
  <si>
    <t>싱싱한우</t>
    <phoneticPr fontId="1" type="noConversion"/>
  </si>
  <si>
    <t>퀵드라이기</t>
    <phoneticPr fontId="1" type="noConversion"/>
  </si>
  <si>
    <t>신한선풍기</t>
    <phoneticPr fontId="1" type="noConversion"/>
  </si>
  <si>
    <t>유아</t>
    <phoneticPr fontId="1" type="noConversion"/>
  </si>
  <si>
    <t>튼튼기저귀</t>
    <phoneticPr fontId="1" type="noConversion"/>
  </si>
  <si>
    <t>서울분유</t>
    <phoneticPr fontId="1" type="noConversion"/>
  </si>
  <si>
    <t>씽씽보행기</t>
    <phoneticPr fontId="1" type="noConversion"/>
  </si>
  <si>
    <t>한국가습기</t>
    <phoneticPr fontId="1" type="noConversion"/>
  </si>
  <si>
    <t>[표2]</t>
    <phoneticPr fontId="1" type="noConversion"/>
  </si>
  <si>
    <t>순위</t>
    <phoneticPr fontId="1" type="noConversion"/>
  </si>
  <si>
    <t>영업부 우수사원 선발</t>
    <phoneticPr fontId="1" type="noConversion"/>
  </si>
  <si>
    <t>사원명</t>
    <phoneticPr fontId="1" type="noConversion"/>
  </si>
  <si>
    <t>결과</t>
    <phoneticPr fontId="1" type="noConversion"/>
  </si>
  <si>
    <t>결과</t>
    <phoneticPr fontId="1" type="noConversion"/>
  </si>
  <si>
    <t>최수우</t>
    <phoneticPr fontId="1" type="noConversion"/>
  </si>
  <si>
    <t>우수</t>
    <phoneticPr fontId="1" type="noConversion"/>
  </si>
  <si>
    <t>장려</t>
    <phoneticPr fontId="1" type="noConversion"/>
  </si>
  <si>
    <t>남</t>
    <phoneticPr fontId="1" type="noConversion"/>
  </si>
  <si>
    <t>여</t>
    <phoneticPr fontId="1" type="noConversion"/>
  </si>
  <si>
    <t>이명희</t>
    <phoneticPr fontId="1" type="noConversion"/>
  </si>
  <si>
    <t>김신애</t>
    <phoneticPr fontId="1" type="noConversion"/>
  </si>
  <si>
    <t>한주연</t>
    <phoneticPr fontId="1" type="noConversion"/>
  </si>
  <si>
    <t>한상훈</t>
    <phoneticPr fontId="1" type="noConversion"/>
  </si>
  <si>
    <t>윤성철</t>
    <phoneticPr fontId="1" type="noConversion"/>
  </si>
  <si>
    <t>강상희</t>
    <phoneticPr fontId="1" type="noConversion"/>
  </si>
  <si>
    <t>&lt;순위표&gt;</t>
    <phoneticPr fontId="1" type="noConversion"/>
  </si>
  <si>
    <t>[표3]</t>
    <phoneticPr fontId="1" type="noConversion"/>
  </si>
  <si>
    <t>회원 관리 현황</t>
    <phoneticPr fontId="1" type="noConversion"/>
  </si>
  <si>
    <t>회원코드</t>
    <phoneticPr fontId="1" type="noConversion"/>
  </si>
  <si>
    <t>비고</t>
    <phoneticPr fontId="1" type="noConversion"/>
  </si>
  <si>
    <t>가입일</t>
    <phoneticPr fontId="1" type="noConversion"/>
  </si>
  <si>
    <t>K-0051</t>
    <phoneticPr fontId="1" type="noConversion"/>
  </si>
  <si>
    <t>K-0052</t>
  </si>
  <si>
    <t>K-0053</t>
  </si>
  <si>
    <t>K-0054</t>
  </si>
  <si>
    <t>K-0055</t>
  </si>
  <si>
    <t>K-0056</t>
  </si>
  <si>
    <t>K-0057</t>
  </si>
  <si>
    <t>K-0058</t>
  </si>
  <si>
    <t>K-0059</t>
  </si>
  <si>
    <t>[표4]</t>
    <phoneticPr fontId="1" type="noConversion"/>
  </si>
  <si>
    <t>8월 출석현황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</si>
  <si>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</si>
  <si>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</si>
  <si>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</si>
  <si>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</si>
  <si>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출석률</t>
    <phoneticPr fontId="1" type="noConversion"/>
  </si>
  <si>
    <t>O</t>
    <phoneticPr fontId="1" type="noConversion"/>
  </si>
  <si>
    <t>이용석</t>
    <phoneticPr fontId="1" type="noConversion"/>
  </si>
  <si>
    <t>신태연</t>
    <phoneticPr fontId="1" type="noConversion"/>
  </si>
  <si>
    <t>임태영</t>
    <phoneticPr fontId="1" type="noConversion"/>
  </si>
  <si>
    <t>안철수</t>
    <phoneticPr fontId="1" type="noConversion"/>
  </si>
  <si>
    <t>김성윤</t>
    <phoneticPr fontId="1" type="noConversion"/>
  </si>
  <si>
    <t>한신애</t>
    <phoneticPr fontId="1" type="noConversion"/>
  </si>
  <si>
    <t>성민수</t>
    <phoneticPr fontId="1" type="noConversion"/>
  </si>
  <si>
    <t>한지원</t>
    <phoneticPr fontId="1" type="noConversion"/>
  </si>
  <si>
    <t>이수영</t>
    <phoneticPr fontId="1" type="noConversion"/>
  </si>
  <si>
    <t>과일별 수입 현황</t>
    <phoneticPr fontId="1" type="noConversion"/>
  </si>
  <si>
    <t>망고</t>
    <phoneticPr fontId="1" type="noConversion"/>
  </si>
  <si>
    <t>블루베리</t>
    <phoneticPr fontId="1" type="noConversion"/>
  </si>
  <si>
    <t>체리</t>
    <phoneticPr fontId="1" type="noConversion"/>
  </si>
  <si>
    <t>오렌지</t>
    <phoneticPr fontId="1" type="noConversion"/>
  </si>
  <si>
    <t>과일명</t>
    <phoneticPr fontId="1" type="noConversion"/>
  </si>
  <si>
    <t>수입량</t>
    <phoneticPr fontId="1" type="noConversion"/>
  </si>
  <si>
    <t>수입가</t>
    <phoneticPr fontId="1" type="noConversion"/>
  </si>
  <si>
    <t>상공은행 貸出 현황표</t>
    <phoneticPr fontId="1" type="noConversion"/>
  </si>
  <si>
    <t>고객코드</t>
    <phoneticPr fontId="1" type="noConversion"/>
  </si>
  <si>
    <t>고객등급</t>
    <phoneticPr fontId="1" type="noConversion"/>
  </si>
  <si>
    <t>대출종류</t>
    <phoneticPr fontId="1" type="noConversion"/>
  </si>
  <si>
    <t>대출일자</t>
    <phoneticPr fontId="1" type="noConversion"/>
  </si>
  <si>
    <t>대출기간(월)</t>
    <phoneticPr fontId="1" type="noConversion"/>
  </si>
  <si>
    <t>대출금액</t>
    <phoneticPr fontId="1" type="noConversion"/>
  </si>
  <si>
    <t>참가번호</t>
  </si>
  <si>
    <t>성명</t>
  </si>
  <si>
    <t>성별</t>
  </si>
  <si>
    <t>나이</t>
  </si>
  <si>
    <t>기록(분)</t>
  </si>
  <si>
    <t>이방주</t>
  </si>
  <si>
    <t>남</t>
  </si>
  <si>
    <t>황영주</t>
  </si>
  <si>
    <t>여</t>
  </si>
  <si>
    <t>손기중</t>
  </si>
  <si>
    <t>김사연</t>
  </si>
  <si>
    <t>엄이봉</t>
  </si>
  <si>
    <t>김경삼</t>
  </si>
  <si>
    <t>한우람</t>
  </si>
  <si>
    <t>김상욱</t>
  </si>
  <si>
    <t>임선희</t>
  </si>
  <si>
    <t>[표5]</t>
    <phoneticPr fontId="1" type="noConversion"/>
  </si>
  <si>
    <t>월</t>
    <phoneticPr fontId="1" type="noConversion"/>
  </si>
  <si>
    <t>망고 수입횟수</t>
    <phoneticPr fontId="1" type="noConversion"/>
  </si>
  <si>
    <t>현금 요약</t>
  </si>
  <si>
    <t>카드 요약</t>
  </si>
  <si>
    <t>총합계</t>
  </si>
  <si>
    <t>현금 평균</t>
  </si>
  <si>
    <t>카드 평균</t>
  </si>
  <si>
    <t>전체 평균</t>
  </si>
  <si>
    <t>부서명</t>
    <phoneticPr fontId="1" type="noConversion"/>
  </si>
  <si>
    <t>사원코드</t>
    <phoneticPr fontId="1" type="noConversion"/>
  </si>
  <si>
    <t>직무수행</t>
    <phoneticPr fontId="1" type="noConversion"/>
  </si>
  <si>
    <t>책임감</t>
    <phoneticPr fontId="1" type="noConversion"/>
  </si>
  <si>
    <t>이해력</t>
    <phoneticPr fontId="1" type="noConversion"/>
  </si>
  <si>
    <t>협동심</t>
    <phoneticPr fontId="1" type="noConversion"/>
  </si>
  <si>
    <t>총점</t>
    <phoneticPr fontId="1" type="noConversion"/>
  </si>
  <si>
    <t>분류가 식품인 제품의 판매총액 합계</t>
    <phoneticPr fontId="1" type="noConversion"/>
  </si>
  <si>
    <t>하프마라톤 결과표</t>
    <phoneticPr fontId="1" type="noConversion"/>
  </si>
</sst>
</file>

<file path=xl/styles.xml><?xml version="1.0" encoding="utf-8"?>
<styleSheet xmlns="http://schemas.openxmlformats.org/spreadsheetml/2006/main">
  <numFmts count="5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#&quot;원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u/>
      <sz val="20"/>
      <color theme="1"/>
      <name val="궁서체"/>
      <family val="1"/>
      <charset val="129"/>
    </font>
    <font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  <fill>
      <patternFill patternType="solid">
        <fgColor theme="8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7" applyFont="1" applyBorder="1" applyAlignment="1">
      <alignment horizontal="right" vertical="center"/>
    </xf>
    <xf numFmtId="41" fontId="0" fillId="0" borderId="1" xfId="17" applyFont="1" applyBorder="1" applyAlignment="1">
      <alignment horizontal="center" vertical="center"/>
    </xf>
    <xf numFmtId="176" fontId="0" fillId="0" borderId="1" xfId="17" applyNumberFormat="1" applyFont="1" applyBorder="1" applyAlignment="1">
      <alignment horizontal="right" vertical="center"/>
    </xf>
    <xf numFmtId="10" fontId="0" fillId="0" borderId="1" xfId="17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41" fontId="0" fillId="0" borderId="1" xfId="17" applyFon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17" applyNumberFormat="1" applyFont="1" applyBorder="1" applyAlignment="1">
      <alignment horizontal="center" vertical="center"/>
    </xf>
    <xf numFmtId="14" fontId="0" fillId="0" borderId="1" xfId="17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9" fillId="4" borderId="1" xfId="19" applyBorder="1" applyAlignment="1">
      <alignment horizontal="center" vertical="center"/>
    </xf>
    <xf numFmtId="6" fontId="0" fillId="0" borderId="0" xfId="0" applyNumberForma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7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9" fillId="3" borderId="1" xfId="18" applyBorder="1" applyAlignment="1">
      <alignment horizontal="center" vertical="center"/>
    </xf>
    <xf numFmtId="0" fontId="11" fillId="3" borderId="1" xfId="18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0">
    <cellStyle name="강조색1" xfId="18" builtinId="29"/>
    <cellStyle name="강조색5" xfId="19" builtinId="45"/>
    <cellStyle name="백분율 2" xfId="2"/>
    <cellStyle name="백분율 2 2" xfId="3"/>
    <cellStyle name="백분율 3" xfId="4"/>
    <cellStyle name="쉼표 [0]" xfId="17" builtinId="6"/>
    <cellStyle name="쉼표 [0] 2" xfId="5"/>
    <cellStyle name="쉼표 [0] 3" xfId="6"/>
    <cellStyle name="통화 [0] 2" xfId="7"/>
    <cellStyle name="통화 [0] 2 2" xfId="8"/>
    <cellStyle name="통화 [0] 3" xfId="9"/>
    <cellStyle name="표준" xfId="0" builtinId="0"/>
    <cellStyle name="표준 2" xfId="1"/>
    <cellStyle name="표준 2 2" xfId="10"/>
    <cellStyle name="표준 2 3" xfId="11"/>
    <cellStyle name="표준 2 4" xfId="12"/>
    <cellStyle name="표준 2 5" xfId="13"/>
    <cellStyle name="표준 2 6" xfId="14"/>
    <cellStyle name="표준 2 7" xfId="15"/>
    <cellStyle name="표준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title>
      <c:tx>
        <c:rich>
          <a:bodyPr/>
          <a:lstStyle/>
          <a:p>
            <a:pPr>
              <a:defRPr sz="2000">
                <a:latin typeface="굴림체" pitchFamily="49" charset="-127"/>
                <a:ea typeface="굴림체" pitchFamily="49" charset="-127"/>
              </a:defRPr>
            </a:pPr>
            <a:r>
              <a:rPr lang="ko-KR" altLang="en-US" sz="2000">
                <a:latin typeface="굴림체" pitchFamily="49" charset="-127"/>
                <a:ea typeface="굴림체" pitchFamily="49" charset="-127"/>
              </a:rPr>
              <a:t>가전제품 생산 현황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차트작업!$B$3</c:f>
              <c:strCache>
                <c:ptCount val="1"/>
                <c:pt idx="0">
                  <c:v>생산원가</c:v>
                </c:pt>
              </c:strCache>
            </c:strRef>
          </c:tx>
          <c:cat>
            <c:strRef>
              <c:f>차트작업!$A$4:$A$8</c:f>
              <c:strCache>
                <c:ptCount val="5"/>
                <c:pt idx="0">
                  <c:v>냉장고</c:v>
                </c:pt>
                <c:pt idx="1">
                  <c:v>세탁기</c:v>
                </c:pt>
                <c:pt idx="2">
                  <c:v>TV</c:v>
                </c:pt>
                <c:pt idx="3">
                  <c:v>전기밥솥</c:v>
                </c:pt>
                <c:pt idx="4">
                  <c:v>진공청소기</c:v>
                </c:pt>
              </c:strCache>
            </c:strRef>
          </c:cat>
          <c:val>
            <c:numRef>
              <c:f>차트작업!$B$4:$B$8</c:f>
              <c:numCache>
                <c:formatCode>#,##0_ </c:formatCode>
                <c:ptCount val="5"/>
                <c:pt idx="0">
                  <c:v>715000</c:v>
                </c:pt>
                <c:pt idx="1">
                  <c:v>475000</c:v>
                </c:pt>
                <c:pt idx="2">
                  <c:v>615000</c:v>
                </c:pt>
                <c:pt idx="3">
                  <c:v>120000</c:v>
                </c:pt>
                <c:pt idx="4">
                  <c:v>115000</c:v>
                </c:pt>
              </c:numCache>
            </c:numRef>
          </c:val>
        </c:ser>
        <c:axId val="88127360"/>
        <c:axId val="88128896"/>
      </c:barChart>
      <c:lineChart>
        <c:grouping val="standard"/>
        <c:ser>
          <c:idx val="1"/>
          <c:order val="1"/>
          <c:tx>
            <c:strRef>
              <c:f>차트작업!$C$3</c:f>
              <c:strCache>
                <c:ptCount val="1"/>
                <c:pt idx="0">
                  <c:v>생산량</c:v>
                </c:pt>
              </c:strCache>
            </c:strRef>
          </c:tx>
          <c:cat>
            <c:strRef>
              <c:f>차트작업!$A$4:$A$8</c:f>
              <c:strCache>
                <c:ptCount val="5"/>
                <c:pt idx="0">
                  <c:v>냉장고</c:v>
                </c:pt>
                <c:pt idx="1">
                  <c:v>세탁기</c:v>
                </c:pt>
                <c:pt idx="2">
                  <c:v>TV</c:v>
                </c:pt>
                <c:pt idx="3">
                  <c:v>전기밥솥</c:v>
                </c:pt>
                <c:pt idx="4">
                  <c:v>진공청소기</c:v>
                </c:pt>
              </c:strCache>
            </c:strRef>
          </c:cat>
          <c:val>
            <c:numRef>
              <c:f>차트작업!$C$4:$C$8</c:f>
              <c:numCache>
                <c:formatCode>#,##0_ </c:formatCode>
                <c:ptCount val="5"/>
                <c:pt idx="0">
                  <c:v>600</c:v>
                </c:pt>
                <c:pt idx="1">
                  <c:v>850</c:v>
                </c:pt>
                <c:pt idx="2">
                  <c:v>1000</c:v>
                </c:pt>
                <c:pt idx="3">
                  <c:v>1250</c:v>
                </c:pt>
                <c:pt idx="4">
                  <c:v>1400</c:v>
                </c:pt>
              </c:numCache>
            </c:numRef>
          </c:val>
        </c:ser>
        <c:marker val="1"/>
        <c:axId val="88144512"/>
        <c:axId val="88142976"/>
      </c:lineChart>
      <c:catAx>
        <c:axId val="88127360"/>
        <c:scaling>
          <c:orientation val="minMax"/>
        </c:scaling>
        <c:axPos val="b"/>
        <c:numFmt formatCode="General" sourceLinked="1"/>
        <c:tickLblPos val="nextTo"/>
        <c:crossAx val="88128896"/>
        <c:crosses val="autoZero"/>
        <c:auto val="1"/>
        <c:lblAlgn val="ctr"/>
        <c:lblOffset val="100"/>
      </c:catAx>
      <c:valAx>
        <c:axId val="88128896"/>
        <c:scaling>
          <c:orientation val="minMax"/>
        </c:scaling>
        <c:axPos val="l"/>
        <c:majorGridlines/>
        <c:numFmt formatCode="#,##0_ " sourceLinked="1"/>
        <c:tickLblPos val="nextTo"/>
        <c:crossAx val="88127360"/>
        <c:crosses val="autoZero"/>
        <c:crossBetween val="between"/>
        <c:majorUnit val="200000"/>
      </c:valAx>
      <c:valAx>
        <c:axId val="88142976"/>
        <c:scaling>
          <c:orientation val="minMax"/>
        </c:scaling>
        <c:axPos val="r"/>
        <c:numFmt formatCode="#,##0_ " sourceLinked="1"/>
        <c:tickLblPos val="nextTo"/>
        <c:crossAx val="88144512"/>
        <c:crosses val="max"/>
        <c:crossBetween val="between"/>
        <c:majorUnit val="400"/>
      </c:valAx>
      <c:catAx>
        <c:axId val="88144512"/>
        <c:scaling>
          <c:orientation val="minMax"/>
        </c:scaling>
        <c:delete val="1"/>
        <c:axPos val="b"/>
        <c:tickLblPos val="none"/>
        <c:crossAx val="88142976"/>
        <c:crosses val="autoZero"/>
        <c:auto val="1"/>
        <c:lblAlgn val="ctr"/>
        <c:lblOffset val="100"/>
      </c:catAx>
    </c:plotArea>
    <c:legend>
      <c:legendPos val="b"/>
      <c:txPr>
        <a:bodyPr/>
        <a:lstStyle/>
        <a:p>
          <a:pPr>
            <a:defRPr sz="1200">
              <a:latin typeface="굴림체" pitchFamily="49" charset="-127"/>
              <a:ea typeface="굴림체" pitchFamily="49" charset="-127"/>
            </a:defRPr>
          </a:pPr>
          <a:endParaRPr lang="ko-KR"/>
        </a:p>
      </c:txPr>
    </c:legend>
    <c:plotVisOnly val="1"/>
    <c:dispBlanksAs val="gap"/>
  </c:chart>
  <c:spPr>
    <a:ln w="25400"/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</xdr:row>
      <xdr:rowOff>0</xdr:rowOff>
    </xdr:from>
    <xdr:to>
      <xdr:col>10</xdr:col>
      <xdr:colOff>0</xdr:colOff>
      <xdr:row>8</xdr:row>
      <xdr:rowOff>0</xdr:rowOff>
    </xdr:to>
    <xdr:sp macro="[0]!서식" textlink="">
      <xdr:nvSpPr>
        <xdr:cNvPr id="2" name="모서리가 둥근 직사각형 1"/>
        <xdr:cNvSpPr/>
      </xdr:nvSpPr>
      <xdr:spPr>
        <a:xfrm>
          <a:off x="5486400" y="1304925"/>
          <a:ext cx="13716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7</xdr:col>
      <xdr:colOff>0</xdr:colOff>
      <xdr:row>25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/>
  </sheetViews>
  <sheetFormatPr defaultRowHeight="16.5"/>
  <cols>
    <col min="1" max="1" width="11" bestFit="1" customWidth="1"/>
    <col min="3" max="3" width="11" bestFit="1" customWidth="1"/>
  </cols>
  <sheetData>
    <row r="1" spans="1:6">
      <c r="A1" t="s">
        <v>25</v>
      </c>
    </row>
    <row r="3" spans="1:6">
      <c r="A3" t="s">
        <v>24</v>
      </c>
      <c r="B3" t="s">
        <v>23</v>
      </c>
      <c r="C3" t="s">
        <v>22</v>
      </c>
      <c r="D3" t="s">
        <v>21</v>
      </c>
      <c r="E3" t="s">
        <v>20</v>
      </c>
      <c r="F3" t="s">
        <v>19</v>
      </c>
    </row>
    <row r="4" spans="1:6">
      <c r="A4" t="s">
        <v>18</v>
      </c>
      <c r="B4" t="s">
        <v>11</v>
      </c>
      <c r="C4" t="s">
        <v>6</v>
      </c>
      <c r="D4" s="1">
        <v>0.8</v>
      </c>
      <c r="E4" s="1">
        <v>0.2</v>
      </c>
      <c r="F4">
        <v>120</v>
      </c>
    </row>
    <row r="5" spans="1:6">
      <c r="A5" t="s">
        <v>17</v>
      </c>
      <c r="B5" t="s">
        <v>1</v>
      </c>
      <c r="C5" t="s">
        <v>0</v>
      </c>
      <c r="D5" s="1">
        <v>0.75</v>
      </c>
      <c r="E5" s="1">
        <v>0.25</v>
      </c>
      <c r="F5">
        <v>80</v>
      </c>
    </row>
    <row r="6" spans="1:6">
      <c r="A6" t="s">
        <v>16</v>
      </c>
      <c r="B6" t="s">
        <v>4</v>
      </c>
      <c r="C6" t="s">
        <v>13</v>
      </c>
      <c r="D6" s="1">
        <v>0.85</v>
      </c>
      <c r="E6" s="1">
        <v>0.15</v>
      </c>
      <c r="F6">
        <v>90</v>
      </c>
    </row>
    <row r="7" spans="1:6">
      <c r="A7" t="s">
        <v>15</v>
      </c>
      <c r="B7" t="s">
        <v>7</v>
      </c>
      <c r="C7" t="s">
        <v>6</v>
      </c>
      <c r="D7" s="1">
        <v>0.85</v>
      </c>
      <c r="E7" s="1">
        <v>0.15</v>
      </c>
      <c r="F7">
        <v>150</v>
      </c>
    </row>
    <row r="8" spans="1:6">
      <c r="A8" t="s">
        <v>14</v>
      </c>
      <c r="B8" t="s">
        <v>9</v>
      </c>
      <c r="C8" t="s">
        <v>13</v>
      </c>
      <c r="D8" s="1">
        <v>0.85</v>
      </c>
      <c r="E8" s="1">
        <v>0.15</v>
      </c>
      <c r="F8">
        <v>110</v>
      </c>
    </row>
    <row r="9" spans="1:6">
      <c r="A9" t="s">
        <v>12</v>
      </c>
      <c r="B9" t="s">
        <v>11</v>
      </c>
      <c r="C9" t="s">
        <v>6</v>
      </c>
      <c r="D9" s="1">
        <v>0.75</v>
      </c>
      <c r="E9" s="1">
        <v>0.25</v>
      </c>
      <c r="F9">
        <v>100</v>
      </c>
    </row>
    <row r="10" spans="1:6">
      <c r="A10" t="s">
        <v>10</v>
      </c>
      <c r="B10" t="s">
        <v>9</v>
      </c>
      <c r="C10" t="s">
        <v>3</v>
      </c>
      <c r="D10" s="1">
        <v>0.8</v>
      </c>
      <c r="E10" s="1">
        <v>0.2</v>
      </c>
      <c r="F10">
        <v>80</v>
      </c>
    </row>
    <row r="11" spans="1:6">
      <c r="A11" t="s">
        <v>8</v>
      </c>
      <c r="B11" t="s">
        <v>7</v>
      </c>
      <c r="C11" t="s">
        <v>6</v>
      </c>
      <c r="D11" s="1">
        <v>0.75</v>
      </c>
      <c r="E11" s="1">
        <v>0.25</v>
      </c>
      <c r="F11">
        <v>120</v>
      </c>
    </row>
    <row r="12" spans="1:6">
      <c r="A12" t="s">
        <v>5</v>
      </c>
      <c r="B12" t="s">
        <v>4</v>
      </c>
      <c r="C12" t="s">
        <v>3</v>
      </c>
      <c r="D12" s="1">
        <v>0.75</v>
      </c>
      <c r="E12" s="1">
        <v>0.25</v>
      </c>
      <c r="F12">
        <v>90</v>
      </c>
    </row>
    <row r="13" spans="1:6">
      <c r="A13" t="s">
        <v>2</v>
      </c>
      <c r="B13" t="s">
        <v>1</v>
      </c>
      <c r="C13" t="s">
        <v>0</v>
      </c>
      <c r="D13" s="1">
        <v>0.8</v>
      </c>
      <c r="E13" s="1">
        <v>0.2</v>
      </c>
      <c r="F13">
        <v>100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sqref="A1:F1"/>
    </sheetView>
  </sheetViews>
  <sheetFormatPr defaultRowHeight="16.5"/>
  <cols>
    <col min="1" max="1" width="9.5" bestFit="1" customWidth="1"/>
    <col min="3" max="3" width="13" bestFit="1" customWidth="1"/>
    <col min="4" max="4" width="11" bestFit="1" customWidth="1"/>
    <col min="5" max="5" width="12.375" bestFit="1" customWidth="1"/>
    <col min="6" max="6" width="13.5" bestFit="1" customWidth="1"/>
  </cols>
  <sheetData>
    <row r="1" spans="1:6" ht="25.5">
      <c r="A1" s="26" t="s">
        <v>203</v>
      </c>
      <c r="B1" s="26"/>
      <c r="C1" s="26"/>
      <c r="D1" s="26"/>
      <c r="E1" s="26"/>
      <c r="F1" s="26"/>
    </row>
    <row r="3" spans="1:6">
      <c r="A3" s="17" t="s">
        <v>204</v>
      </c>
      <c r="B3" s="17" t="s">
        <v>205</v>
      </c>
      <c r="C3" s="17" t="s">
        <v>206</v>
      </c>
      <c r="D3" s="17" t="s">
        <v>207</v>
      </c>
      <c r="E3" s="17" t="s">
        <v>208</v>
      </c>
      <c r="F3" s="17" t="s">
        <v>209</v>
      </c>
    </row>
    <row r="4" spans="1:6">
      <c r="A4" s="15" t="s">
        <v>39</v>
      </c>
      <c r="B4" s="15" t="s">
        <v>26</v>
      </c>
      <c r="C4" s="15" t="s">
        <v>32</v>
      </c>
      <c r="D4" s="15" t="s">
        <v>35</v>
      </c>
      <c r="E4" s="15">
        <v>48</v>
      </c>
      <c r="F4" s="16">
        <v>12000000</v>
      </c>
    </row>
    <row r="5" spans="1:6">
      <c r="A5" s="15" t="s">
        <v>40</v>
      </c>
      <c r="B5" s="15" t="s">
        <v>27</v>
      </c>
      <c r="C5" s="15" t="s">
        <v>30</v>
      </c>
      <c r="D5" s="15" t="s">
        <v>36</v>
      </c>
      <c r="E5" s="15">
        <v>60</v>
      </c>
      <c r="F5" s="16">
        <v>80000000</v>
      </c>
    </row>
    <row r="6" spans="1:6">
      <c r="A6" s="15" t="s">
        <v>41</v>
      </c>
      <c r="B6" s="15" t="s">
        <v>28</v>
      </c>
      <c r="C6" s="15" t="s">
        <v>32</v>
      </c>
      <c r="D6" s="15" t="s">
        <v>36</v>
      </c>
      <c r="E6" s="15">
        <v>24</v>
      </c>
      <c r="F6" s="16">
        <v>50000000</v>
      </c>
    </row>
    <row r="7" spans="1:6">
      <c r="A7" s="15" t="s">
        <v>42</v>
      </c>
      <c r="B7" s="15" t="s">
        <v>29</v>
      </c>
      <c r="C7" s="15" t="s">
        <v>31</v>
      </c>
      <c r="D7" s="15" t="s">
        <v>37</v>
      </c>
      <c r="E7" s="15">
        <v>24</v>
      </c>
      <c r="F7" s="16">
        <v>45000000</v>
      </c>
    </row>
    <row r="8" spans="1:6">
      <c r="A8" s="15" t="s">
        <v>43</v>
      </c>
      <c r="B8" s="15" t="s">
        <v>26</v>
      </c>
      <c r="C8" s="15" t="s">
        <v>33</v>
      </c>
      <c r="D8" s="15" t="s">
        <v>37</v>
      </c>
      <c r="E8" s="15">
        <v>12</v>
      </c>
      <c r="F8" s="16">
        <v>60000000</v>
      </c>
    </row>
    <row r="9" spans="1:6">
      <c r="A9" s="15" t="s">
        <v>44</v>
      </c>
      <c r="B9" s="15" t="s">
        <v>29</v>
      </c>
      <c r="C9" s="15" t="s">
        <v>31</v>
      </c>
      <c r="D9" s="15" t="s">
        <v>34</v>
      </c>
      <c r="E9" s="15">
        <v>36</v>
      </c>
      <c r="F9" s="16">
        <v>120000000</v>
      </c>
    </row>
    <row r="10" spans="1:6">
      <c r="A10" s="15" t="s">
        <v>45</v>
      </c>
      <c r="B10" s="15" t="s">
        <v>27</v>
      </c>
      <c r="C10" s="15" t="s">
        <v>33</v>
      </c>
      <c r="D10" s="15" t="s">
        <v>34</v>
      </c>
      <c r="E10" s="15">
        <v>36</v>
      </c>
      <c r="F10" s="16">
        <v>35000000</v>
      </c>
    </row>
    <row r="11" spans="1:6">
      <c r="A11" s="15" t="s">
        <v>46</v>
      </c>
      <c r="B11" s="15" t="s">
        <v>26</v>
      </c>
      <c r="C11" s="15" t="s">
        <v>32</v>
      </c>
      <c r="D11" s="15" t="s">
        <v>34</v>
      </c>
      <c r="E11" s="15">
        <v>24</v>
      </c>
      <c r="F11" s="16">
        <v>40000000</v>
      </c>
    </row>
    <row r="12" spans="1:6">
      <c r="A12" s="15" t="s">
        <v>47</v>
      </c>
      <c r="B12" s="15" t="s">
        <v>28</v>
      </c>
      <c r="C12" s="15" t="s">
        <v>33</v>
      </c>
      <c r="D12" s="15" t="s">
        <v>34</v>
      </c>
      <c r="E12" s="15">
        <v>36</v>
      </c>
      <c r="F12" s="16">
        <v>30000000</v>
      </c>
    </row>
    <row r="13" spans="1:6">
      <c r="A13" s="15" t="s">
        <v>48</v>
      </c>
      <c r="B13" s="15" t="s">
        <v>28</v>
      </c>
      <c r="C13" s="15" t="s">
        <v>30</v>
      </c>
      <c r="D13" s="15" t="s">
        <v>38</v>
      </c>
      <c r="E13" s="15">
        <v>60</v>
      </c>
      <c r="F13" s="16">
        <v>100000000</v>
      </c>
    </row>
    <row r="14" spans="1:6">
      <c r="A14" s="15" t="s">
        <v>49</v>
      </c>
      <c r="B14" s="15" t="s">
        <v>26</v>
      </c>
      <c r="C14" s="15" t="s">
        <v>30</v>
      </c>
      <c r="D14" s="15" t="s">
        <v>38</v>
      </c>
      <c r="E14" s="15">
        <v>48</v>
      </c>
      <c r="F14" s="16">
        <v>120000000</v>
      </c>
    </row>
    <row r="17" spans="8:8">
      <c r="H17" s="18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F12"/>
  <sheetViews>
    <sheetView workbookViewId="0"/>
  </sheetViews>
  <sheetFormatPr defaultRowHeight="16.5"/>
  <cols>
    <col min="1" max="1" width="3.625" customWidth="1"/>
  </cols>
  <sheetData>
    <row r="1" spans="2:6">
      <c r="B1" t="s">
        <v>243</v>
      </c>
    </row>
    <row r="3" spans="2:6">
      <c r="B3" t="s">
        <v>210</v>
      </c>
      <c r="C3" t="s">
        <v>211</v>
      </c>
      <c r="D3" t="s">
        <v>212</v>
      </c>
      <c r="E3" t="s">
        <v>213</v>
      </c>
      <c r="F3" t="s">
        <v>214</v>
      </c>
    </row>
    <row r="4" spans="2:6">
      <c r="B4">
        <v>1025</v>
      </c>
      <c r="C4" t="s">
        <v>215</v>
      </c>
      <c r="D4" t="s">
        <v>216</v>
      </c>
      <c r="E4">
        <v>32</v>
      </c>
      <c r="F4">
        <v>148</v>
      </c>
    </row>
    <row r="5" spans="2:6">
      <c r="B5">
        <v>1031</v>
      </c>
      <c r="C5" t="s">
        <v>217</v>
      </c>
      <c r="D5" t="s">
        <v>218</v>
      </c>
      <c r="E5">
        <v>27</v>
      </c>
      <c r="F5">
        <v>127</v>
      </c>
    </row>
    <row r="6" spans="2:6">
      <c r="B6">
        <v>1042</v>
      </c>
      <c r="C6" t="s">
        <v>219</v>
      </c>
      <c r="D6" t="s">
        <v>216</v>
      </c>
      <c r="E6">
        <v>25</v>
      </c>
      <c r="F6">
        <v>131</v>
      </c>
    </row>
    <row r="7" spans="2:6">
      <c r="B7">
        <v>1057</v>
      </c>
      <c r="C7" t="s">
        <v>220</v>
      </c>
      <c r="D7" t="s">
        <v>218</v>
      </c>
      <c r="E7">
        <v>48</v>
      </c>
      <c r="F7">
        <v>125</v>
      </c>
    </row>
    <row r="8" spans="2:6">
      <c r="B8">
        <v>1065</v>
      </c>
      <c r="C8" t="s">
        <v>221</v>
      </c>
      <c r="D8" t="s">
        <v>216</v>
      </c>
      <c r="E8">
        <v>42</v>
      </c>
      <c r="F8">
        <v>116</v>
      </c>
    </row>
    <row r="9" spans="2:6">
      <c r="B9">
        <v>1079</v>
      </c>
      <c r="C9" t="s">
        <v>222</v>
      </c>
      <c r="D9" t="s">
        <v>218</v>
      </c>
      <c r="E9">
        <v>35</v>
      </c>
      <c r="F9">
        <v>157</v>
      </c>
    </row>
    <row r="10" spans="2:6">
      <c r="B10">
        <v>1088</v>
      </c>
      <c r="C10" t="s">
        <v>223</v>
      </c>
      <c r="D10" t="s">
        <v>216</v>
      </c>
      <c r="E10">
        <v>37</v>
      </c>
      <c r="F10">
        <v>134</v>
      </c>
    </row>
    <row r="11" spans="2:6">
      <c r="B11">
        <v>1097</v>
      </c>
      <c r="C11" t="s">
        <v>224</v>
      </c>
      <c r="D11" t="s">
        <v>216</v>
      </c>
      <c r="E11">
        <v>45</v>
      </c>
      <c r="F11">
        <v>142</v>
      </c>
    </row>
    <row r="12" spans="2:6">
      <c r="B12">
        <v>1099</v>
      </c>
      <c r="C12" t="s">
        <v>225</v>
      </c>
      <c r="D12" t="s">
        <v>218</v>
      </c>
      <c r="E12">
        <v>51</v>
      </c>
      <c r="F12">
        <v>162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7"/>
  <sheetViews>
    <sheetView workbookViewId="0"/>
  </sheetViews>
  <sheetFormatPr defaultRowHeight="16.5"/>
  <cols>
    <col min="1" max="1" width="11" bestFit="1" customWidth="1"/>
    <col min="2" max="2" width="11" customWidth="1"/>
    <col min="3" max="3" width="11.125" bestFit="1" customWidth="1"/>
    <col min="5" max="5" width="13" bestFit="1" customWidth="1"/>
  </cols>
  <sheetData>
    <row r="1" spans="1:11">
      <c r="A1" s="7" t="s">
        <v>125</v>
      </c>
      <c r="B1" s="8" t="s">
        <v>128</v>
      </c>
      <c r="G1" s="7" t="s">
        <v>146</v>
      </c>
      <c r="H1" s="8" t="s">
        <v>148</v>
      </c>
    </row>
    <row r="2" spans="1:11">
      <c r="A2" s="2" t="s">
        <v>129</v>
      </c>
      <c r="B2" s="2" t="s">
        <v>130</v>
      </c>
      <c r="C2" s="2" t="s">
        <v>131</v>
      </c>
      <c r="D2" s="2" t="s">
        <v>132</v>
      </c>
      <c r="E2" s="2" t="s">
        <v>133</v>
      </c>
      <c r="G2" s="2" t="s">
        <v>149</v>
      </c>
      <c r="H2" s="2" t="s">
        <v>127</v>
      </c>
      <c r="I2" s="2" t="s">
        <v>132</v>
      </c>
      <c r="J2" s="9" t="s">
        <v>151</v>
      </c>
    </row>
    <row r="3" spans="1:11">
      <c r="A3" s="2" t="s">
        <v>134</v>
      </c>
      <c r="B3" s="2" t="s">
        <v>137</v>
      </c>
      <c r="C3" s="4">
        <v>3600</v>
      </c>
      <c r="D3" s="4">
        <v>12352</v>
      </c>
      <c r="E3" s="4">
        <f>C3*D3</f>
        <v>44467200</v>
      </c>
      <c r="G3" s="2" t="s">
        <v>161</v>
      </c>
      <c r="H3" s="2" t="s">
        <v>155</v>
      </c>
      <c r="I3" s="4">
        <v>4582</v>
      </c>
      <c r="J3" s="4" t="str">
        <f t="shared" ref="J3:J8" si="0">HLOOKUP(RANK(I3,$I$3:$I$8),$H$11:$J$12,2)</f>
        <v>장려</v>
      </c>
    </row>
    <row r="4" spans="1:11">
      <c r="A4" s="2" t="s">
        <v>135</v>
      </c>
      <c r="B4" s="2" t="s">
        <v>140</v>
      </c>
      <c r="C4" s="4">
        <v>32000</v>
      </c>
      <c r="D4" s="4">
        <v>349</v>
      </c>
      <c r="E4" s="4">
        <f t="shared" ref="E4:E11" si="1">C4*D4</f>
        <v>11168000</v>
      </c>
      <c r="G4" s="2" t="s">
        <v>159</v>
      </c>
      <c r="H4" s="2" t="s">
        <v>156</v>
      </c>
      <c r="I4" s="4">
        <v>2341</v>
      </c>
      <c r="J4" s="4" t="str">
        <f t="shared" si="0"/>
        <v>장려</v>
      </c>
    </row>
    <row r="5" spans="1:11">
      <c r="A5" s="2" t="s">
        <v>141</v>
      </c>
      <c r="B5" s="2" t="s">
        <v>142</v>
      </c>
      <c r="C5" s="4">
        <v>11000</v>
      </c>
      <c r="D5" s="4">
        <v>6845</v>
      </c>
      <c r="E5" s="4">
        <f t="shared" si="1"/>
        <v>75295000</v>
      </c>
      <c r="G5" s="2" t="s">
        <v>162</v>
      </c>
      <c r="H5" s="2" t="s">
        <v>155</v>
      </c>
      <c r="I5" s="4">
        <v>6853</v>
      </c>
      <c r="J5" s="4" t="str">
        <f t="shared" si="0"/>
        <v>최수우</v>
      </c>
    </row>
    <row r="6" spans="1:11">
      <c r="A6" s="2" t="s">
        <v>134</v>
      </c>
      <c r="B6" s="2" t="s">
        <v>138</v>
      </c>
      <c r="C6" s="4">
        <v>15000</v>
      </c>
      <c r="D6" s="4">
        <v>3482</v>
      </c>
      <c r="E6" s="4">
        <f t="shared" si="1"/>
        <v>52230000</v>
      </c>
      <c r="G6" s="2" t="s">
        <v>157</v>
      </c>
      <c r="H6" s="2" t="s">
        <v>156</v>
      </c>
      <c r="I6" s="4">
        <v>1574</v>
      </c>
      <c r="J6" s="4" t="str">
        <f t="shared" si="0"/>
        <v>장려</v>
      </c>
    </row>
    <row r="7" spans="1:11">
      <c r="A7" s="2" t="s">
        <v>135</v>
      </c>
      <c r="B7" s="2" t="s">
        <v>145</v>
      </c>
      <c r="C7" s="4">
        <v>55000</v>
      </c>
      <c r="D7" s="4">
        <v>135</v>
      </c>
      <c r="E7" s="4">
        <f t="shared" si="1"/>
        <v>7425000</v>
      </c>
      <c r="G7" s="2" t="s">
        <v>158</v>
      </c>
      <c r="H7" s="2" t="s">
        <v>156</v>
      </c>
      <c r="I7" s="4">
        <v>6572</v>
      </c>
      <c r="J7" s="4" t="str">
        <f t="shared" si="0"/>
        <v>우수</v>
      </c>
    </row>
    <row r="8" spans="1:11">
      <c r="A8" s="2" t="s">
        <v>141</v>
      </c>
      <c r="B8" s="2" t="s">
        <v>143</v>
      </c>
      <c r="C8" s="4">
        <v>18000</v>
      </c>
      <c r="D8" s="4">
        <v>2486</v>
      </c>
      <c r="E8" s="4">
        <f t="shared" si="1"/>
        <v>44748000</v>
      </c>
      <c r="G8" s="2" t="s">
        <v>160</v>
      </c>
      <c r="H8" s="2" t="s">
        <v>155</v>
      </c>
      <c r="I8" s="4">
        <v>5486</v>
      </c>
      <c r="J8" s="4" t="str">
        <f t="shared" si="0"/>
        <v>장려</v>
      </c>
    </row>
    <row r="9" spans="1:11">
      <c r="A9" s="2" t="s">
        <v>134</v>
      </c>
      <c r="B9" s="2" t="s">
        <v>136</v>
      </c>
      <c r="C9" s="4">
        <v>3400</v>
      </c>
      <c r="D9" s="4">
        <v>13968</v>
      </c>
      <c r="E9" s="4">
        <f t="shared" si="1"/>
        <v>47491200</v>
      </c>
    </row>
    <row r="10" spans="1:11">
      <c r="A10" s="2" t="s">
        <v>141</v>
      </c>
      <c r="B10" s="2" t="s">
        <v>144</v>
      </c>
      <c r="C10" s="4">
        <v>28500</v>
      </c>
      <c r="D10" s="4">
        <v>86</v>
      </c>
      <c r="E10" s="4">
        <f t="shared" si="1"/>
        <v>2451000</v>
      </c>
      <c r="G10" s="11" t="s">
        <v>163</v>
      </c>
    </row>
    <row r="11" spans="1:11">
      <c r="A11" s="2" t="s">
        <v>135</v>
      </c>
      <c r="B11" s="2" t="s">
        <v>139</v>
      </c>
      <c r="C11" s="4">
        <v>34000</v>
      </c>
      <c r="D11" s="4">
        <v>241</v>
      </c>
      <c r="E11" s="4">
        <f t="shared" si="1"/>
        <v>8194000</v>
      </c>
      <c r="G11" s="2" t="s">
        <v>147</v>
      </c>
      <c r="H11" s="2">
        <v>1</v>
      </c>
      <c r="I11" s="2">
        <v>2</v>
      </c>
      <c r="J11" s="2">
        <v>3</v>
      </c>
    </row>
    <row r="12" spans="1:11">
      <c r="A12" s="27" t="s">
        <v>242</v>
      </c>
      <c r="B12" s="27"/>
      <c r="C12" s="27"/>
      <c r="D12" s="27"/>
      <c r="E12" s="10">
        <f>SUMIF(A3:A11,"식품",E3:E11)</f>
        <v>144188400</v>
      </c>
      <c r="G12" s="2" t="s">
        <v>150</v>
      </c>
      <c r="H12" s="2" t="s">
        <v>152</v>
      </c>
      <c r="I12" s="2" t="s">
        <v>153</v>
      </c>
      <c r="J12" s="2" t="s">
        <v>154</v>
      </c>
    </row>
    <row r="14" spans="1:11">
      <c r="A14" s="7" t="s">
        <v>164</v>
      </c>
      <c r="B14" s="8" t="s">
        <v>165</v>
      </c>
      <c r="F14" s="7" t="s">
        <v>178</v>
      </c>
      <c r="G14" s="8" t="s">
        <v>179</v>
      </c>
    </row>
    <row r="15" spans="1:11">
      <c r="A15" s="2" t="s">
        <v>166</v>
      </c>
      <c r="B15" s="2" t="s">
        <v>127</v>
      </c>
      <c r="C15" s="2" t="s">
        <v>168</v>
      </c>
      <c r="D15" s="9" t="s">
        <v>167</v>
      </c>
      <c r="F15" s="2" t="s">
        <v>126</v>
      </c>
      <c r="G15" s="2" t="s">
        <v>180</v>
      </c>
      <c r="H15" s="2" t="s">
        <v>181</v>
      </c>
      <c r="I15" s="2" t="s">
        <v>182</v>
      </c>
      <c r="J15" s="2" t="s">
        <v>183</v>
      </c>
      <c r="K15" s="9" t="s">
        <v>184</v>
      </c>
    </row>
    <row r="16" spans="1:11">
      <c r="A16" s="12" t="s">
        <v>169</v>
      </c>
      <c r="B16" s="12" t="s">
        <v>155</v>
      </c>
      <c r="C16" s="14">
        <v>40964</v>
      </c>
      <c r="D16" s="13" t="str">
        <f>IF(OR(YEAR(C16)=2013,YEAR(C16)=2014),"초보","")</f>
        <v/>
      </c>
      <c r="F16" s="12" t="s">
        <v>186</v>
      </c>
      <c r="G16" s="12" t="s">
        <v>185</v>
      </c>
      <c r="H16" s="12" t="s">
        <v>185</v>
      </c>
      <c r="I16" s="12"/>
      <c r="J16" s="12" t="s">
        <v>185</v>
      </c>
      <c r="K16" s="13" t="str">
        <f>CHOOSE(COUNTA(G16:J16),"25%","50%","75%","100%")</f>
        <v>75%</v>
      </c>
    </row>
    <row r="17" spans="1:11">
      <c r="A17" s="12" t="s">
        <v>170</v>
      </c>
      <c r="B17" s="12" t="s">
        <v>156</v>
      </c>
      <c r="C17" s="14">
        <v>41711</v>
      </c>
      <c r="D17" s="13" t="str">
        <f t="shared" ref="D17:D24" si="2">IF(OR(YEAR(C17)=2013,YEAR(C17)=2014),"초보","")</f>
        <v>초보</v>
      </c>
      <c r="F17" s="12" t="s">
        <v>187</v>
      </c>
      <c r="G17" s="12"/>
      <c r="H17" s="12" t="s">
        <v>185</v>
      </c>
      <c r="I17" s="12" t="s">
        <v>185</v>
      </c>
      <c r="J17" s="12" t="s">
        <v>185</v>
      </c>
      <c r="K17" s="13" t="str">
        <f t="shared" ref="K17:K24" si="3">CHOOSE(COUNTA(G17:J17),"25%","50%","75%","100%")</f>
        <v>75%</v>
      </c>
    </row>
    <row r="18" spans="1:11">
      <c r="A18" s="12" t="s">
        <v>171</v>
      </c>
      <c r="B18" s="12" t="s">
        <v>156</v>
      </c>
      <c r="C18" s="14">
        <v>40601</v>
      </c>
      <c r="D18" s="13" t="str">
        <f t="shared" si="2"/>
        <v/>
      </c>
      <c r="F18" s="12" t="s">
        <v>188</v>
      </c>
      <c r="G18" s="12" t="s">
        <v>185</v>
      </c>
      <c r="H18" s="12" t="s">
        <v>185</v>
      </c>
      <c r="I18" s="12" t="s">
        <v>185</v>
      </c>
      <c r="J18" s="12" t="s">
        <v>185</v>
      </c>
      <c r="K18" s="13" t="str">
        <f t="shared" si="3"/>
        <v>100%</v>
      </c>
    </row>
    <row r="19" spans="1:11">
      <c r="A19" s="12" t="s">
        <v>172</v>
      </c>
      <c r="B19" s="12" t="s">
        <v>155</v>
      </c>
      <c r="C19" s="14">
        <v>40273</v>
      </c>
      <c r="D19" s="13" t="str">
        <f t="shared" si="2"/>
        <v/>
      </c>
      <c r="F19" s="12" t="s">
        <v>189</v>
      </c>
      <c r="G19" s="12" t="s">
        <v>185</v>
      </c>
      <c r="H19" s="12"/>
      <c r="I19" s="12" t="s">
        <v>185</v>
      </c>
      <c r="J19" s="12"/>
      <c r="K19" s="13" t="str">
        <f t="shared" si="3"/>
        <v>50%</v>
      </c>
    </row>
    <row r="20" spans="1:11">
      <c r="A20" s="12" t="s">
        <v>173</v>
      </c>
      <c r="B20" s="12" t="s">
        <v>155</v>
      </c>
      <c r="C20" s="14">
        <v>41278</v>
      </c>
      <c r="D20" s="13" t="str">
        <f t="shared" si="2"/>
        <v>초보</v>
      </c>
      <c r="F20" s="12" t="s">
        <v>190</v>
      </c>
      <c r="G20" s="12" t="s">
        <v>185</v>
      </c>
      <c r="H20" s="12" t="s">
        <v>185</v>
      </c>
      <c r="I20" s="12"/>
      <c r="J20" s="12" t="s">
        <v>185</v>
      </c>
      <c r="K20" s="13" t="str">
        <f t="shared" si="3"/>
        <v>75%</v>
      </c>
    </row>
    <row r="21" spans="1:11">
      <c r="A21" s="12" t="s">
        <v>174</v>
      </c>
      <c r="B21" s="12" t="s">
        <v>156</v>
      </c>
      <c r="C21" s="14">
        <v>40969</v>
      </c>
      <c r="D21" s="13" t="str">
        <f t="shared" si="2"/>
        <v/>
      </c>
      <c r="F21" s="12" t="s">
        <v>191</v>
      </c>
      <c r="G21" s="12" t="s">
        <v>185</v>
      </c>
      <c r="H21" s="12" t="s">
        <v>185</v>
      </c>
      <c r="I21" s="12" t="s">
        <v>185</v>
      </c>
      <c r="J21" s="12"/>
      <c r="K21" s="13" t="str">
        <f t="shared" si="3"/>
        <v>75%</v>
      </c>
    </row>
    <row r="22" spans="1:11">
      <c r="A22" s="12" t="s">
        <v>175</v>
      </c>
      <c r="B22" s="12" t="s">
        <v>156</v>
      </c>
      <c r="C22" s="14">
        <v>41837</v>
      </c>
      <c r="D22" s="13" t="str">
        <f t="shared" si="2"/>
        <v>초보</v>
      </c>
      <c r="F22" s="12" t="s">
        <v>192</v>
      </c>
      <c r="G22" s="12"/>
      <c r="H22" s="12" t="s">
        <v>185</v>
      </c>
      <c r="I22" s="12"/>
      <c r="J22" s="12"/>
      <c r="K22" s="13" t="str">
        <f t="shared" si="3"/>
        <v>25%</v>
      </c>
    </row>
    <row r="23" spans="1:11">
      <c r="A23" s="12" t="s">
        <v>176</v>
      </c>
      <c r="B23" s="12" t="s">
        <v>155</v>
      </c>
      <c r="C23" s="14">
        <v>41124</v>
      </c>
      <c r="D23" s="13" t="str">
        <f t="shared" si="2"/>
        <v/>
      </c>
      <c r="F23" s="12" t="s">
        <v>193</v>
      </c>
      <c r="G23" s="12" t="s">
        <v>185</v>
      </c>
      <c r="H23" s="12" t="s">
        <v>185</v>
      </c>
      <c r="I23" s="12" t="s">
        <v>185</v>
      </c>
      <c r="J23" s="12" t="s">
        <v>185</v>
      </c>
      <c r="K23" s="13" t="str">
        <f t="shared" si="3"/>
        <v>100%</v>
      </c>
    </row>
    <row r="24" spans="1:11">
      <c r="A24" s="12" t="s">
        <v>177</v>
      </c>
      <c r="B24" s="12" t="s">
        <v>155</v>
      </c>
      <c r="C24" s="14">
        <v>40611</v>
      </c>
      <c r="D24" s="13" t="str">
        <f t="shared" si="2"/>
        <v/>
      </c>
      <c r="F24" s="12" t="s">
        <v>194</v>
      </c>
      <c r="G24" s="12"/>
      <c r="H24" s="12" t="s">
        <v>185</v>
      </c>
      <c r="I24" s="12"/>
      <c r="J24" s="12" t="s">
        <v>185</v>
      </c>
      <c r="K24" s="13" t="str">
        <f t="shared" si="3"/>
        <v>50%</v>
      </c>
    </row>
    <row r="26" spans="1:11">
      <c r="A26" s="7" t="s">
        <v>226</v>
      </c>
      <c r="B26" s="8" t="s">
        <v>195</v>
      </c>
    </row>
    <row r="27" spans="1:11">
      <c r="A27" s="2" t="s">
        <v>227</v>
      </c>
      <c r="B27" s="2" t="s">
        <v>200</v>
      </c>
      <c r="C27" s="2" t="s">
        <v>202</v>
      </c>
      <c r="D27" s="2" t="s">
        <v>201</v>
      </c>
    </row>
    <row r="28" spans="1:11">
      <c r="A28" s="2">
        <v>4</v>
      </c>
      <c r="B28" s="2" t="s">
        <v>196</v>
      </c>
      <c r="C28" s="4">
        <v>15000</v>
      </c>
      <c r="D28" s="4">
        <v>3600</v>
      </c>
    </row>
    <row r="29" spans="1:11">
      <c r="A29" s="2">
        <v>4</v>
      </c>
      <c r="B29" s="2" t="s">
        <v>198</v>
      </c>
      <c r="C29" s="4">
        <v>20000</v>
      </c>
      <c r="D29" s="4">
        <v>2000</v>
      </c>
    </row>
    <row r="30" spans="1:11">
      <c r="A30" s="2">
        <v>4</v>
      </c>
      <c r="B30" s="2" t="s">
        <v>197</v>
      </c>
      <c r="C30" s="4">
        <v>12000</v>
      </c>
      <c r="D30" s="4">
        <v>5000</v>
      </c>
    </row>
    <row r="31" spans="1:11">
      <c r="A31" s="2">
        <v>5</v>
      </c>
      <c r="B31" s="2" t="s">
        <v>196</v>
      </c>
      <c r="C31" s="4">
        <v>15000</v>
      </c>
      <c r="D31" s="4">
        <v>6500</v>
      </c>
    </row>
    <row r="32" spans="1:11">
      <c r="A32" s="2">
        <v>5</v>
      </c>
      <c r="B32" s="2" t="s">
        <v>199</v>
      </c>
      <c r="C32" s="4">
        <v>10000</v>
      </c>
      <c r="D32" s="4">
        <v>8800</v>
      </c>
    </row>
    <row r="33" spans="1:4">
      <c r="A33" s="2">
        <v>5</v>
      </c>
      <c r="B33" s="2" t="s">
        <v>198</v>
      </c>
      <c r="C33" s="4">
        <v>20000</v>
      </c>
      <c r="D33" s="4">
        <v>2000</v>
      </c>
    </row>
    <row r="34" spans="1:4">
      <c r="A34" s="2">
        <v>6</v>
      </c>
      <c r="B34" s="2" t="s">
        <v>199</v>
      </c>
      <c r="C34" s="4">
        <v>10000</v>
      </c>
      <c r="D34" s="4">
        <v>1800</v>
      </c>
    </row>
    <row r="35" spans="1:4">
      <c r="A35" s="2">
        <v>6</v>
      </c>
      <c r="B35" s="2" t="s">
        <v>196</v>
      </c>
      <c r="C35" s="4">
        <v>15000</v>
      </c>
      <c r="D35" s="4">
        <v>7000</v>
      </c>
    </row>
    <row r="36" spans="1:4">
      <c r="A36" s="2">
        <v>6</v>
      </c>
      <c r="B36" s="2" t="s">
        <v>197</v>
      </c>
      <c r="C36" s="4">
        <v>12000</v>
      </c>
      <c r="D36" s="4">
        <v>2400</v>
      </c>
    </row>
    <row r="37" spans="1:4">
      <c r="A37" s="28" t="s">
        <v>228</v>
      </c>
      <c r="B37" s="29"/>
      <c r="C37" s="30"/>
      <c r="D37" s="2" t="str">
        <f>DCOUNT(A27:D36,1,B27:B28)&amp;"회"</f>
        <v>3회</v>
      </c>
    </row>
  </sheetData>
  <mergeCells count="2">
    <mergeCell ref="A12:D12"/>
    <mergeCell ref="A37:C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sqref="A1:G1"/>
    </sheetView>
  </sheetViews>
  <sheetFormatPr defaultRowHeight="16.5" outlineLevelRow="3"/>
  <cols>
    <col min="3" max="3" width="11.875" bestFit="1" customWidth="1"/>
    <col min="4" max="4" width="11.5" bestFit="1" customWidth="1"/>
    <col min="5" max="5" width="10.875" bestFit="1" customWidth="1"/>
    <col min="6" max="6" width="11.875" bestFit="1" customWidth="1"/>
    <col min="7" max="7" width="10.875" bestFit="1" customWidth="1"/>
  </cols>
  <sheetData>
    <row r="1" spans="1:7" ht="20.25">
      <c r="A1" s="31" t="s">
        <v>50</v>
      </c>
      <c r="B1" s="31"/>
      <c r="C1" s="31"/>
      <c r="D1" s="31"/>
      <c r="E1" s="31"/>
      <c r="F1" s="31"/>
      <c r="G1" s="31"/>
    </row>
    <row r="3" spans="1:7">
      <c r="A3" s="2" t="s">
        <v>51</v>
      </c>
      <c r="B3" s="2" t="s">
        <v>52</v>
      </c>
      <c r="C3" s="2" t="s">
        <v>53</v>
      </c>
      <c r="D3" s="2" t="s">
        <v>54</v>
      </c>
      <c r="E3" s="2" t="s">
        <v>55</v>
      </c>
      <c r="F3" s="2" t="s">
        <v>56</v>
      </c>
      <c r="G3" s="2" t="s">
        <v>57</v>
      </c>
    </row>
    <row r="4" spans="1:7" outlineLevel="3">
      <c r="A4" s="2" t="s">
        <v>61</v>
      </c>
      <c r="B4" s="2" t="s">
        <v>62</v>
      </c>
      <c r="C4" s="3">
        <v>45000000</v>
      </c>
      <c r="D4" s="2" t="s">
        <v>63</v>
      </c>
      <c r="E4" s="3">
        <v>3600000</v>
      </c>
      <c r="F4" s="3">
        <v>30000000</v>
      </c>
      <c r="G4" s="3">
        <v>11400000</v>
      </c>
    </row>
    <row r="5" spans="1:7" outlineLevel="3">
      <c r="A5" s="2" t="s">
        <v>64</v>
      </c>
      <c r="B5" s="2" t="s">
        <v>65</v>
      </c>
      <c r="C5" s="3">
        <v>34000000</v>
      </c>
      <c r="D5" s="2" t="s">
        <v>63</v>
      </c>
      <c r="E5" s="3">
        <v>2700000</v>
      </c>
      <c r="F5" s="3">
        <v>30000000</v>
      </c>
      <c r="G5" s="3">
        <v>1300000</v>
      </c>
    </row>
    <row r="6" spans="1:7" outlineLevel="3">
      <c r="A6" s="2" t="s">
        <v>66</v>
      </c>
      <c r="B6" s="2" t="s">
        <v>67</v>
      </c>
      <c r="C6" s="3">
        <v>49800000</v>
      </c>
      <c r="D6" s="2" t="s">
        <v>63</v>
      </c>
      <c r="E6" s="3">
        <v>3900000</v>
      </c>
      <c r="F6" s="3">
        <v>45000000</v>
      </c>
      <c r="G6" s="3">
        <v>900000</v>
      </c>
    </row>
    <row r="7" spans="1:7" outlineLevel="3">
      <c r="A7" s="2" t="s">
        <v>70</v>
      </c>
      <c r="B7" s="2" t="s">
        <v>71</v>
      </c>
      <c r="C7" s="3">
        <v>28600000</v>
      </c>
      <c r="D7" s="2" t="s">
        <v>63</v>
      </c>
      <c r="E7" s="3">
        <v>2200000</v>
      </c>
      <c r="F7" s="3">
        <v>25000000</v>
      </c>
      <c r="G7" s="3">
        <v>1400000</v>
      </c>
    </row>
    <row r="8" spans="1:7" outlineLevel="3">
      <c r="A8" s="2" t="s">
        <v>72</v>
      </c>
      <c r="B8" s="2" t="s">
        <v>73</v>
      </c>
      <c r="C8" s="3">
        <v>36800000</v>
      </c>
      <c r="D8" s="2" t="s">
        <v>63</v>
      </c>
      <c r="E8" s="3">
        <v>2900000</v>
      </c>
      <c r="F8" s="3">
        <v>30000000</v>
      </c>
      <c r="G8" s="3">
        <v>3900000</v>
      </c>
    </row>
    <row r="9" spans="1:7" outlineLevel="3">
      <c r="A9" s="2" t="s">
        <v>74</v>
      </c>
      <c r="B9" s="2" t="s">
        <v>75</v>
      </c>
      <c r="C9" s="3">
        <v>54500000</v>
      </c>
      <c r="D9" s="2" t="s">
        <v>63</v>
      </c>
      <c r="E9" s="3">
        <v>4300000</v>
      </c>
      <c r="F9" s="3">
        <v>50000000</v>
      </c>
      <c r="G9" s="3">
        <v>200000</v>
      </c>
    </row>
    <row r="10" spans="1:7" outlineLevel="3">
      <c r="A10" s="2" t="s">
        <v>78</v>
      </c>
      <c r="B10" s="2" t="s">
        <v>79</v>
      </c>
      <c r="C10" s="3">
        <v>28000000</v>
      </c>
      <c r="D10" s="2" t="s">
        <v>63</v>
      </c>
      <c r="E10" s="3">
        <v>2200000</v>
      </c>
      <c r="F10" s="3">
        <v>20000000</v>
      </c>
      <c r="G10" s="3">
        <v>5800000</v>
      </c>
    </row>
    <row r="11" spans="1:7" outlineLevel="3">
      <c r="A11" s="2" t="s">
        <v>80</v>
      </c>
      <c r="B11" s="2" t="s">
        <v>81</v>
      </c>
      <c r="C11" s="3">
        <v>38500000</v>
      </c>
      <c r="D11" s="2" t="s">
        <v>63</v>
      </c>
      <c r="E11" s="3">
        <v>3000000</v>
      </c>
      <c r="F11" s="3">
        <v>33000000</v>
      </c>
      <c r="G11" s="3">
        <v>2500000</v>
      </c>
    </row>
    <row r="12" spans="1:7" outlineLevel="2">
      <c r="A12" s="2"/>
      <c r="B12" s="2"/>
      <c r="C12" s="3"/>
      <c r="D12" s="23" t="s">
        <v>232</v>
      </c>
      <c r="E12" s="3">
        <f>SUBTOTAL(1,E4:E11)</f>
        <v>3100000</v>
      </c>
      <c r="F12" s="3">
        <f>SUBTOTAL(1,F4:F11)</f>
        <v>32875000</v>
      </c>
      <c r="G12" s="3">
        <f>SUBTOTAL(1,G4:G11)</f>
        <v>3425000</v>
      </c>
    </row>
    <row r="13" spans="1:7" outlineLevel="1">
      <c r="A13" s="2"/>
      <c r="B13" s="2"/>
      <c r="C13" s="3"/>
      <c r="D13" s="19" t="s">
        <v>229</v>
      </c>
      <c r="E13" s="3">
        <f>SUBTOTAL(9,E4:E11)</f>
        <v>24800000</v>
      </c>
      <c r="F13" s="3">
        <f>SUBTOTAL(9,F4:F11)</f>
        <v>263000000</v>
      </c>
      <c r="G13" s="3">
        <f>SUBTOTAL(9,G4:G11)</f>
        <v>27400000</v>
      </c>
    </row>
    <row r="14" spans="1:7" outlineLevel="3">
      <c r="A14" s="2" t="s">
        <v>58</v>
      </c>
      <c r="B14" s="2" t="s">
        <v>59</v>
      </c>
      <c r="C14" s="3">
        <v>50000000</v>
      </c>
      <c r="D14" s="2" t="s">
        <v>60</v>
      </c>
      <c r="E14" s="3">
        <v>1500000</v>
      </c>
      <c r="F14" s="3">
        <v>45000000</v>
      </c>
      <c r="G14" s="3">
        <v>3500000</v>
      </c>
    </row>
    <row r="15" spans="1:7" outlineLevel="3">
      <c r="A15" s="2" t="s">
        <v>68</v>
      </c>
      <c r="B15" s="2" t="s">
        <v>69</v>
      </c>
      <c r="C15" s="3">
        <v>52000000</v>
      </c>
      <c r="D15" s="2" t="s">
        <v>60</v>
      </c>
      <c r="E15" s="3">
        <v>1500000</v>
      </c>
      <c r="F15" s="3">
        <v>40000000</v>
      </c>
      <c r="G15" s="3">
        <v>10500000</v>
      </c>
    </row>
    <row r="16" spans="1:7" outlineLevel="3">
      <c r="A16" s="2" t="s">
        <v>76</v>
      </c>
      <c r="B16" s="2" t="s">
        <v>77</v>
      </c>
      <c r="C16" s="3">
        <v>46800000</v>
      </c>
      <c r="D16" s="2" t="s">
        <v>60</v>
      </c>
      <c r="E16" s="3">
        <v>1400000</v>
      </c>
      <c r="F16" s="3">
        <v>42000000</v>
      </c>
      <c r="G16" s="3">
        <v>3400000</v>
      </c>
    </row>
    <row r="17" spans="1:7" outlineLevel="3">
      <c r="A17" s="2" t="s">
        <v>82</v>
      </c>
      <c r="B17" s="2" t="s">
        <v>83</v>
      </c>
      <c r="C17" s="3">
        <v>48000000</v>
      </c>
      <c r="D17" s="2" t="s">
        <v>60</v>
      </c>
      <c r="E17" s="3">
        <v>1400000</v>
      </c>
      <c r="F17" s="3">
        <v>40000000</v>
      </c>
      <c r="G17" s="3">
        <v>6600000</v>
      </c>
    </row>
    <row r="18" spans="1:7" outlineLevel="2">
      <c r="A18" s="20"/>
      <c r="B18" s="20"/>
      <c r="C18" s="21"/>
      <c r="D18" s="22" t="s">
        <v>233</v>
      </c>
      <c r="E18" s="21">
        <f>SUBTOTAL(1,E14:E17)</f>
        <v>1450000</v>
      </c>
      <c r="F18" s="21">
        <f>SUBTOTAL(1,F14:F17)</f>
        <v>41750000</v>
      </c>
      <c r="G18" s="21">
        <f>SUBTOTAL(1,G14:G17)</f>
        <v>6000000</v>
      </c>
    </row>
    <row r="19" spans="1:7" outlineLevel="1">
      <c r="A19" s="20"/>
      <c r="B19" s="20"/>
      <c r="C19" s="21"/>
      <c r="D19" s="22" t="s">
        <v>230</v>
      </c>
      <c r="E19" s="21">
        <f>SUBTOTAL(9,E14:E17)</f>
        <v>5800000</v>
      </c>
      <c r="F19" s="21">
        <f>SUBTOTAL(9,F14:F17)</f>
        <v>167000000</v>
      </c>
      <c r="G19" s="21">
        <f>SUBTOTAL(9,G14:G17)</f>
        <v>24000000</v>
      </c>
    </row>
    <row r="20" spans="1:7">
      <c r="A20" s="20"/>
      <c r="B20" s="20"/>
      <c r="C20" s="21"/>
      <c r="D20" s="22" t="s">
        <v>234</v>
      </c>
      <c r="E20" s="21">
        <f>SUBTOTAL(1,E4:E17)</f>
        <v>2550000</v>
      </c>
      <c r="F20" s="21">
        <f>SUBTOTAL(1,F4:F17)</f>
        <v>35833333.333333336</v>
      </c>
      <c r="G20" s="21">
        <f>SUBTOTAL(1,G4:G17)</f>
        <v>4283333.333333333</v>
      </c>
    </row>
    <row r="21" spans="1:7">
      <c r="A21" s="20"/>
      <c r="B21" s="20"/>
      <c r="C21" s="21"/>
      <c r="D21" s="22" t="s">
        <v>231</v>
      </c>
      <c r="E21" s="21">
        <f>SUBTOTAL(9,E4:E17)</f>
        <v>30600000</v>
      </c>
      <c r="F21" s="21">
        <f>SUBTOTAL(9,F4:F17)</f>
        <v>430000000</v>
      </c>
      <c r="G21" s="21">
        <f>SUBTOTAL(9,G4:G17)</f>
        <v>51400000</v>
      </c>
    </row>
  </sheetData>
  <sortState ref="A4:G15">
    <sortCondition descending="1" ref="D4:D15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sqref="A1:F1"/>
    </sheetView>
  </sheetViews>
  <sheetFormatPr defaultRowHeight="16.5"/>
  <cols>
    <col min="2" max="4" width="11.875" bestFit="1" customWidth="1"/>
    <col min="5" max="5" width="12.375" bestFit="1" customWidth="1"/>
    <col min="6" max="6" width="10.875" bestFit="1" customWidth="1"/>
  </cols>
  <sheetData>
    <row r="1" spans="1:6" ht="20.25">
      <c r="A1" s="31" t="s">
        <v>106</v>
      </c>
      <c r="B1" s="31"/>
      <c r="C1" s="31"/>
      <c r="D1" s="31"/>
      <c r="E1" s="31"/>
      <c r="F1" s="31"/>
    </row>
    <row r="3" spans="1:6">
      <c r="A3" s="2" t="s">
        <v>107</v>
      </c>
      <c r="B3" s="2" t="s">
        <v>104</v>
      </c>
      <c r="C3" s="2" t="s">
        <v>101</v>
      </c>
      <c r="D3" s="2" t="s">
        <v>102</v>
      </c>
      <c r="E3" s="2" t="s">
        <v>103</v>
      </c>
      <c r="F3" s="2" t="s">
        <v>105</v>
      </c>
    </row>
    <row r="4" spans="1:6">
      <c r="A4" s="2" t="s">
        <v>108</v>
      </c>
      <c r="B4" s="4">
        <v>35000000</v>
      </c>
      <c r="C4" s="4">
        <v>15000000</v>
      </c>
      <c r="D4" s="4">
        <f>B4-C4</f>
        <v>20000000</v>
      </c>
      <c r="E4" s="2">
        <v>36</v>
      </c>
      <c r="F4" s="4">
        <f>D4/E4</f>
        <v>555555.5555555555</v>
      </c>
    </row>
    <row r="5" spans="1:6">
      <c r="A5" s="2" t="s">
        <v>109</v>
      </c>
      <c r="B5" s="4">
        <v>24000000</v>
      </c>
      <c r="C5" s="4">
        <v>5000000</v>
      </c>
      <c r="D5" s="4">
        <f t="shared" ref="D5:D10" si="0">B5-C5</f>
        <v>19000000</v>
      </c>
      <c r="E5" s="2">
        <v>24</v>
      </c>
      <c r="F5" s="4">
        <f t="shared" ref="F5:F10" si="1">D5/E5</f>
        <v>791666.66666666663</v>
      </c>
    </row>
    <row r="6" spans="1:6">
      <c r="A6" s="2" t="s">
        <v>110</v>
      </c>
      <c r="B6" s="4">
        <v>28000000</v>
      </c>
      <c r="C6" s="4">
        <v>7500000</v>
      </c>
      <c r="D6" s="4">
        <f t="shared" si="0"/>
        <v>20500000</v>
      </c>
      <c r="E6" s="2">
        <v>24</v>
      </c>
      <c r="F6" s="4">
        <f t="shared" si="1"/>
        <v>854166.66666666663</v>
      </c>
    </row>
    <row r="7" spans="1:6">
      <c r="A7" s="2" t="s">
        <v>111</v>
      </c>
      <c r="B7" s="4">
        <v>30000000</v>
      </c>
      <c r="C7" s="4">
        <v>8000000</v>
      </c>
      <c r="D7" s="4">
        <f t="shared" si="0"/>
        <v>22000000</v>
      </c>
      <c r="E7" s="2">
        <v>43.999999999964921</v>
      </c>
      <c r="F7" s="4">
        <f t="shared" si="1"/>
        <v>500000.00000039861</v>
      </c>
    </row>
    <row r="8" spans="1:6">
      <c r="A8" s="2" t="s">
        <v>112</v>
      </c>
      <c r="B8" s="4">
        <v>32000000</v>
      </c>
      <c r="C8" s="4">
        <v>8000000</v>
      </c>
      <c r="D8" s="4">
        <f t="shared" si="0"/>
        <v>24000000</v>
      </c>
      <c r="E8" s="2">
        <v>18</v>
      </c>
      <c r="F8" s="4">
        <f t="shared" si="1"/>
        <v>1333333.3333333333</v>
      </c>
    </row>
    <row r="9" spans="1:6">
      <c r="A9" s="2" t="s">
        <v>113</v>
      </c>
      <c r="B9" s="4">
        <v>36000000</v>
      </c>
      <c r="C9" s="4">
        <v>15000000</v>
      </c>
      <c r="D9" s="4">
        <f t="shared" si="0"/>
        <v>21000000</v>
      </c>
      <c r="E9" s="2">
        <v>36</v>
      </c>
      <c r="F9" s="4">
        <f t="shared" si="1"/>
        <v>583333.33333333337</v>
      </c>
    </row>
    <row r="10" spans="1:6">
      <c r="A10" s="2" t="s">
        <v>114</v>
      </c>
      <c r="B10" s="4">
        <v>40000000</v>
      </c>
      <c r="C10" s="4">
        <v>20000000</v>
      </c>
      <c r="D10" s="4">
        <f t="shared" si="0"/>
        <v>20000000</v>
      </c>
      <c r="E10" s="2">
        <v>18</v>
      </c>
      <c r="F10" s="4">
        <f t="shared" si="1"/>
        <v>1111111.111111111</v>
      </c>
    </row>
  </sheetData>
  <dataConsolidate/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sqref="A1:G1"/>
    </sheetView>
  </sheetViews>
  <sheetFormatPr defaultRowHeight="16.5"/>
  <sheetData>
    <row r="1" spans="1:7" ht="20.25">
      <c r="A1" s="31" t="s">
        <v>84</v>
      </c>
      <c r="B1" s="31"/>
      <c r="C1" s="31"/>
      <c r="D1" s="31"/>
      <c r="E1" s="31"/>
      <c r="F1" s="31"/>
      <c r="G1" s="31"/>
    </row>
    <row r="3" spans="1:7">
      <c r="A3" s="24" t="s">
        <v>235</v>
      </c>
      <c r="B3" s="25" t="s">
        <v>236</v>
      </c>
      <c r="C3" s="25" t="s">
        <v>237</v>
      </c>
      <c r="D3" s="25" t="s">
        <v>238</v>
      </c>
      <c r="E3" s="25" t="s">
        <v>239</v>
      </c>
      <c r="F3" s="25" t="s">
        <v>240</v>
      </c>
      <c r="G3" s="25" t="s">
        <v>241</v>
      </c>
    </row>
    <row r="4" spans="1:7">
      <c r="A4" s="2" t="s">
        <v>85</v>
      </c>
      <c r="B4" s="2" t="s">
        <v>89</v>
      </c>
      <c r="C4" s="2">
        <v>24</v>
      </c>
      <c r="D4" s="2">
        <v>18</v>
      </c>
      <c r="E4" s="2">
        <v>20</v>
      </c>
      <c r="F4" s="2">
        <v>21</v>
      </c>
      <c r="G4" s="2">
        <f>SUM(C4:F4)</f>
        <v>83</v>
      </c>
    </row>
    <row r="5" spans="1:7">
      <c r="A5" s="2" t="s">
        <v>85</v>
      </c>
      <c r="B5" s="2" t="s">
        <v>90</v>
      </c>
      <c r="C5" s="2">
        <v>18</v>
      </c>
      <c r="D5" s="2">
        <v>18</v>
      </c>
      <c r="E5" s="2">
        <v>17</v>
      </c>
      <c r="F5" s="2">
        <v>17</v>
      </c>
      <c r="G5" s="2">
        <f t="shared" ref="G5:G15" si="0">SUM(C5:F5)</f>
        <v>70</v>
      </c>
    </row>
    <row r="6" spans="1:7">
      <c r="A6" s="2" t="s">
        <v>85</v>
      </c>
      <c r="B6" s="2" t="s">
        <v>91</v>
      </c>
      <c r="C6" s="2">
        <v>23</v>
      </c>
      <c r="D6" s="2">
        <v>20</v>
      </c>
      <c r="E6" s="2">
        <v>13</v>
      </c>
      <c r="F6" s="2">
        <v>16</v>
      </c>
      <c r="G6" s="2">
        <f t="shared" si="0"/>
        <v>72</v>
      </c>
    </row>
    <row r="7" spans="1:7">
      <c r="A7" s="2" t="s">
        <v>86</v>
      </c>
      <c r="B7" s="2" t="s">
        <v>92</v>
      </c>
      <c r="C7" s="2">
        <v>21</v>
      </c>
      <c r="D7" s="2">
        <v>17</v>
      </c>
      <c r="E7" s="2">
        <v>21</v>
      </c>
      <c r="F7" s="2">
        <v>18</v>
      </c>
      <c r="G7" s="2">
        <f t="shared" si="0"/>
        <v>77</v>
      </c>
    </row>
    <row r="8" spans="1:7">
      <c r="A8" s="2" t="s">
        <v>86</v>
      </c>
      <c r="B8" s="2" t="s">
        <v>93</v>
      </c>
      <c r="C8" s="2">
        <v>17</v>
      </c>
      <c r="D8" s="2">
        <v>9</v>
      </c>
      <c r="E8" s="2">
        <v>8</v>
      </c>
      <c r="F8" s="2">
        <v>11</v>
      </c>
      <c r="G8" s="2">
        <f t="shared" si="0"/>
        <v>45</v>
      </c>
    </row>
    <row r="9" spans="1:7">
      <c r="A9" s="2" t="s">
        <v>86</v>
      </c>
      <c r="B9" s="2" t="s">
        <v>94</v>
      </c>
      <c r="C9" s="2">
        <v>20</v>
      </c>
      <c r="D9" s="2">
        <v>8</v>
      </c>
      <c r="E9" s="2">
        <v>7</v>
      </c>
      <c r="F9" s="2">
        <v>20</v>
      </c>
      <c r="G9" s="2">
        <f t="shared" si="0"/>
        <v>55</v>
      </c>
    </row>
    <row r="10" spans="1:7">
      <c r="A10" s="2" t="s">
        <v>87</v>
      </c>
      <c r="B10" s="2" t="s">
        <v>95</v>
      </c>
      <c r="C10" s="2">
        <v>15</v>
      </c>
      <c r="D10" s="2">
        <v>13</v>
      </c>
      <c r="E10" s="2">
        <v>20</v>
      </c>
      <c r="F10" s="2">
        <v>9</v>
      </c>
      <c r="G10" s="2">
        <f t="shared" si="0"/>
        <v>57</v>
      </c>
    </row>
    <row r="11" spans="1:7">
      <c r="A11" s="2" t="s">
        <v>87</v>
      </c>
      <c r="B11" s="2" t="s">
        <v>96</v>
      </c>
      <c r="C11" s="2">
        <v>11</v>
      </c>
      <c r="D11" s="2">
        <v>12</v>
      </c>
      <c r="E11" s="2">
        <v>14</v>
      </c>
      <c r="F11" s="2">
        <v>13</v>
      </c>
      <c r="G11" s="2">
        <f t="shared" si="0"/>
        <v>50</v>
      </c>
    </row>
    <row r="12" spans="1:7">
      <c r="A12" s="2" t="s">
        <v>87</v>
      </c>
      <c r="B12" s="2" t="s">
        <v>97</v>
      </c>
      <c r="C12" s="2">
        <v>9</v>
      </c>
      <c r="D12" s="2">
        <v>24</v>
      </c>
      <c r="E12" s="2">
        <v>15</v>
      </c>
      <c r="F12" s="2">
        <v>17</v>
      </c>
      <c r="G12" s="2">
        <f t="shared" si="0"/>
        <v>65</v>
      </c>
    </row>
    <row r="13" spans="1:7">
      <c r="A13" s="2" t="s">
        <v>88</v>
      </c>
      <c r="B13" s="2" t="s">
        <v>98</v>
      </c>
      <c r="C13" s="2">
        <v>13</v>
      </c>
      <c r="D13" s="2">
        <v>20</v>
      </c>
      <c r="E13" s="2">
        <v>19</v>
      </c>
      <c r="F13" s="2">
        <v>15</v>
      </c>
      <c r="G13" s="2">
        <f t="shared" si="0"/>
        <v>67</v>
      </c>
    </row>
    <row r="14" spans="1:7">
      <c r="A14" s="2" t="s">
        <v>88</v>
      </c>
      <c r="B14" s="2" t="s">
        <v>99</v>
      </c>
      <c r="C14" s="2">
        <v>18</v>
      </c>
      <c r="D14" s="2">
        <v>18</v>
      </c>
      <c r="E14" s="2">
        <v>20</v>
      </c>
      <c r="F14" s="2">
        <v>24</v>
      </c>
      <c r="G14" s="2">
        <f t="shared" si="0"/>
        <v>80</v>
      </c>
    </row>
    <row r="15" spans="1:7">
      <c r="A15" s="2" t="s">
        <v>88</v>
      </c>
      <c r="B15" s="2" t="s">
        <v>100</v>
      </c>
      <c r="C15" s="2">
        <v>21</v>
      </c>
      <c r="D15" s="2">
        <v>16</v>
      </c>
      <c r="E15" s="2">
        <v>21</v>
      </c>
      <c r="F15" s="2">
        <v>21</v>
      </c>
      <c r="G15" s="2">
        <f t="shared" si="0"/>
        <v>79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sqref="A1:D1"/>
    </sheetView>
  </sheetViews>
  <sheetFormatPr defaultRowHeight="16.5"/>
  <cols>
    <col min="1" max="2" width="11" bestFit="1" customWidth="1"/>
  </cols>
  <sheetData>
    <row r="1" spans="1:4" ht="20.25">
      <c r="A1" s="31" t="s">
        <v>115</v>
      </c>
      <c r="B1" s="31"/>
      <c r="C1" s="31"/>
      <c r="D1" s="31"/>
    </row>
    <row r="3" spans="1:4">
      <c r="A3" s="2" t="s">
        <v>116</v>
      </c>
      <c r="B3" s="2" t="s">
        <v>117</v>
      </c>
      <c r="C3" s="2" t="s">
        <v>118</v>
      </c>
      <c r="D3" s="2" t="s">
        <v>119</v>
      </c>
    </row>
    <row r="4" spans="1:4">
      <c r="A4" s="2" t="s">
        <v>120</v>
      </c>
      <c r="B4" s="5">
        <v>715000</v>
      </c>
      <c r="C4" s="5">
        <v>600</v>
      </c>
      <c r="D4" s="6">
        <v>9.2999999999999992E-3</v>
      </c>
    </row>
    <row r="5" spans="1:4">
      <c r="A5" s="2" t="s">
        <v>121</v>
      </c>
      <c r="B5" s="5">
        <v>475000</v>
      </c>
      <c r="C5" s="5">
        <v>850</v>
      </c>
      <c r="D5" s="6">
        <v>2.7000000000000001E-3</v>
      </c>
    </row>
    <row r="6" spans="1:4">
      <c r="A6" s="2" t="s">
        <v>122</v>
      </c>
      <c r="B6" s="5">
        <v>615000</v>
      </c>
      <c r="C6" s="5">
        <v>1000</v>
      </c>
      <c r="D6" s="6">
        <v>4.4999999999999997E-3</v>
      </c>
    </row>
    <row r="7" spans="1:4">
      <c r="A7" s="2" t="s">
        <v>123</v>
      </c>
      <c r="B7" s="5">
        <v>120000</v>
      </c>
      <c r="C7" s="5">
        <v>1250</v>
      </c>
      <c r="D7" s="6">
        <v>8.9999999999999993E-3</v>
      </c>
    </row>
    <row r="8" spans="1:4">
      <c r="A8" s="2" t="s">
        <v>124</v>
      </c>
      <c r="B8" s="5">
        <v>115000</v>
      </c>
      <c r="C8" s="5">
        <v>1400</v>
      </c>
      <c r="D8" s="6">
        <v>4.7999999999999996E-3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시나공</cp:lastModifiedBy>
  <dcterms:created xsi:type="dcterms:W3CDTF">2015-05-11T07:55:32Z</dcterms:created>
  <dcterms:modified xsi:type="dcterms:W3CDTF">2015-09-10T09:39:05Z</dcterms:modified>
</cp:coreProperties>
</file>