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3715" windowHeight="1413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9" r:id="rId8"/>
  </sheet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D4" i="4"/>
  <c r="D5"/>
  <c r="D6"/>
  <c r="D7"/>
  <c r="D8"/>
  <c r="D9"/>
  <c r="D10"/>
  <c r="D11"/>
  <c r="D12"/>
  <c r="D3"/>
  <c r="E30"/>
  <c r="E31"/>
  <c r="E32"/>
  <c r="E33"/>
  <c r="E34"/>
  <c r="E35"/>
  <c r="E36"/>
  <c r="F33" s="1"/>
  <c r="E37"/>
  <c r="E38"/>
  <c r="E29"/>
  <c r="J18"/>
  <c r="J19"/>
  <c r="J20"/>
  <c r="J21"/>
  <c r="J26" s="1"/>
  <c r="J22"/>
  <c r="J23"/>
  <c r="J24"/>
  <c r="J25"/>
  <c r="J17"/>
  <c r="E17"/>
  <c r="E18"/>
  <c r="E19"/>
  <c r="E20"/>
  <c r="E21"/>
  <c r="E22"/>
  <c r="E23"/>
  <c r="E24"/>
  <c r="E25"/>
  <c r="E16"/>
  <c r="I4"/>
  <c r="I5"/>
  <c r="I6"/>
  <c r="I7"/>
  <c r="I8"/>
  <c r="I9"/>
  <c r="I3"/>
  <c r="G5" i="7"/>
  <c r="G6"/>
  <c r="G7"/>
  <c r="G8"/>
  <c r="G9"/>
  <c r="G10"/>
  <c r="G11"/>
  <c r="G12"/>
  <c r="G4"/>
  <c r="H27" i="6"/>
  <c r="H25"/>
  <c r="H19"/>
  <c r="H13"/>
  <c r="H7"/>
  <c r="F28"/>
  <c r="E28"/>
  <c r="F26"/>
  <c r="E26"/>
  <c r="F20"/>
  <c r="E20"/>
  <c r="F14"/>
  <c r="E14"/>
  <c r="F8"/>
  <c r="E8"/>
  <c r="G5"/>
  <c r="H5" s="1"/>
  <c r="G10"/>
  <c r="H10" s="1"/>
  <c r="G23"/>
  <c r="H23" s="1"/>
  <c r="G16"/>
  <c r="H16" s="1"/>
  <c r="G4"/>
  <c r="H4" s="1"/>
  <c r="G9"/>
  <c r="H9" s="1"/>
  <c r="G24"/>
  <c r="H24" s="1"/>
  <c r="G18"/>
  <c r="H18" s="1"/>
  <c r="G6"/>
  <c r="H6" s="1"/>
  <c r="G11"/>
  <c r="H11" s="1"/>
  <c r="G22"/>
  <c r="H22" s="1"/>
  <c r="G17"/>
  <c r="H17" s="1"/>
  <c r="G12"/>
  <c r="H12" s="1"/>
  <c r="G21"/>
  <c r="H21" s="1"/>
  <c r="G15"/>
  <c r="H15" s="1"/>
  <c r="I5" i="3"/>
  <c r="I6"/>
  <c r="I7"/>
  <c r="I8"/>
  <c r="I9"/>
  <c r="I10"/>
  <c r="I11"/>
  <c r="I12"/>
  <c r="I13"/>
  <c r="I14"/>
  <c r="I15"/>
  <c r="I16"/>
  <c r="I17"/>
  <c r="I18"/>
  <c r="I19"/>
  <c r="I20"/>
  <c r="I4"/>
  <c r="H5"/>
  <c r="H6"/>
  <c r="H7"/>
  <c r="H8"/>
  <c r="H9"/>
  <c r="H10"/>
  <c r="H11"/>
  <c r="H12"/>
  <c r="H13"/>
  <c r="H14"/>
  <c r="H15"/>
  <c r="H16"/>
  <c r="H17"/>
  <c r="H18"/>
  <c r="H19"/>
  <c r="H20"/>
  <c r="H4"/>
  <c r="F30" i="4" l="1"/>
  <c r="F29"/>
  <c r="F35"/>
  <c r="F31"/>
  <c r="F38"/>
  <c r="F36"/>
  <c r="F32"/>
  <c r="F34"/>
  <c r="F37"/>
</calcChain>
</file>

<file path=xl/comments1.xml><?xml version="1.0" encoding="utf-8"?>
<comments xmlns="http://schemas.openxmlformats.org/spreadsheetml/2006/main">
  <authors>
    <author>시나공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IT </t>
        </r>
        <r>
          <rPr>
            <b/>
            <sz val="9"/>
            <color indexed="81"/>
            <rFont val="돋움"/>
            <family val="3"/>
            <charset val="129"/>
          </rPr>
          <t>수험서 자격증</t>
        </r>
      </text>
    </comment>
  </commentList>
</comments>
</file>

<file path=xl/sharedStrings.xml><?xml version="1.0" encoding="utf-8"?>
<sst xmlns="http://schemas.openxmlformats.org/spreadsheetml/2006/main" count="399" uniqueCount="303">
  <si>
    <t>예약번호</t>
  </si>
  <si>
    <t>구분</t>
  </si>
  <si>
    <t>행사명</t>
  </si>
  <si>
    <t>행사장명</t>
  </si>
  <si>
    <t>행사요일</t>
  </si>
  <si>
    <t>행사시간</t>
  </si>
  <si>
    <t>예약인원</t>
  </si>
  <si>
    <t>A-1001</t>
  </si>
  <si>
    <t>콘서트</t>
  </si>
  <si>
    <t>나눔콘서트</t>
  </si>
  <si>
    <t>그랜드홀</t>
  </si>
  <si>
    <t>토</t>
  </si>
  <si>
    <t>3시간</t>
  </si>
  <si>
    <t>500명</t>
  </si>
  <si>
    <t>A-1002</t>
  </si>
  <si>
    <t>특강</t>
  </si>
  <si>
    <t>행복한꿈</t>
  </si>
  <si>
    <t>컨벤션홀</t>
  </si>
  <si>
    <t>2시간</t>
  </si>
  <si>
    <t>200명</t>
  </si>
  <si>
    <t>A-1003</t>
  </si>
  <si>
    <t>세미나</t>
  </si>
  <si>
    <t>미래세미나</t>
  </si>
  <si>
    <t>제1회의실</t>
  </si>
  <si>
    <t>금</t>
  </si>
  <si>
    <t>100명</t>
  </si>
  <si>
    <t>A-1004</t>
  </si>
  <si>
    <t>전시회</t>
  </si>
  <si>
    <t>고대유물전</t>
  </si>
  <si>
    <t>제1전시장</t>
  </si>
  <si>
    <t>금,토,일</t>
  </si>
  <si>
    <t>10시간</t>
  </si>
  <si>
    <t>600명</t>
  </si>
  <si>
    <t>A-1005</t>
  </si>
  <si>
    <t>건강세미나</t>
  </si>
  <si>
    <t>제2회의실</t>
  </si>
  <si>
    <t>A-1006</t>
  </si>
  <si>
    <t>박람회</t>
  </si>
  <si>
    <t>결혼박람회</t>
  </si>
  <si>
    <t>1000명</t>
  </si>
  <si>
    <t>A-1007</t>
  </si>
  <si>
    <t>체험전</t>
  </si>
  <si>
    <t>캐릭터체험전</t>
  </si>
  <si>
    <t>제2전시장</t>
  </si>
  <si>
    <t>A-1008</t>
  </si>
  <si>
    <t>신기술박람회</t>
  </si>
  <si>
    <t>2000명</t>
  </si>
  <si>
    <t>A-1009</t>
  </si>
  <si>
    <t>드림콘서트</t>
  </si>
  <si>
    <t>400명</t>
  </si>
  <si>
    <t>상공컨벤션센터 예약현황</t>
  </si>
  <si>
    <t>수험번호</t>
    <phoneticPr fontId="1" type="noConversion"/>
  </si>
  <si>
    <t>성명</t>
    <phoneticPr fontId="1" type="noConversion"/>
  </si>
  <si>
    <t>필기</t>
    <phoneticPr fontId="1" type="noConversion"/>
  </si>
  <si>
    <t>실기</t>
    <phoneticPr fontId="1" type="noConversion"/>
  </si>
  <si>
    <t>합격여부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</si>
  <si>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</si>
  <si>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</si>
  <si>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</si>
  <si>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스프레드시트</t>
    <phoneticPr fontId="1" type="noConversion"/>
  </si>
  <si>
    <t>데이터베이스</t>
    <phoneticPr fontId="1" type="noConversion"/>
  </si>
  <si>
    <t>최다혜</t>
    <phoneticPr fontId="1" type="noConversion"/>
  </si>
  <si>
    <t>유영재</t>
    <phoneticPr fontId="1" type="noConversion"/>
  </si>
  <si>
    <t>정윤희</t>
    <phoneticPr fontId="1" type="noConversion"/>
  </si>
  <si>
    <t>김준표</t>
    <phoneticPr fontId="1" type="noConversion"/>
  </si>
  <si>
    <t>김민아</t>
    <phoneticPr fontId="1" type="noConversion"/>
  </si>
  <si>
    <t>이광현</t>
    <phoneticPr fontId="1" type="noConversion"/>
  </si>
  <si>
    <t>박미란</t>
    <phoneticPr fontId="1" type="noConversion"/>
  </si>
  <si>
    <t>신규현</t>
    <phoneticPr fontId="1" type="noConversion"/>
  </si>
  <si>
    <t>이유진</t>
    <phoneticPr fontId="1" type="noConversion"/>
  </si>
  <si>
    <t>강현화</t>
    <phoneticPr fontId="1" type="noConversion"/>
  </si>
  <si>
    <t>한승엽</t>
    <phoneticPr fontId="1" type="noConversion"/>
  </si>
  <si>
    <t>이동석</t>
    <phoneticPr fontId="1" type="noConversion"/>
  </si>
  <si>
    <t>합격</t>
    <phoneticPr fontId="1" type="noConversion"/>
  </si>
  <si>
    <t>성별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</si>
  <si>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</si>
  <si>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</si>
  <si>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</si>
  <si>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과학</t>
    <phoneticPr fontId="1" type="noConversion"/>
  </si>
  <si>
    <t>사회</t>
    <phoneticPr fontId="1" type="noConversion"/>
  </si>
  <si>
    <t>총점</t>
    <phoneticPr fontId="1" type="noConversion"/>
  </si>
  <si>
    <t>평균</t>
    <phoneticPr fontId="1" type="noConversion"/>
  </si>
  <si>
    <t>이해자</t>
    <phoneticPr fontId="1" type="noConversion"/>
  </si>
  <si>
    <t>김용이</t>
    <phoneticPr fontId="1" type="noConversion"/>
  </si>
  <si>
    <t>한둘이</t>
    <phoneticPr fontId="1" type="noConversion"/>
  </si>
  <si>
    <t>강한율</t>
    <phoneticPr fontId="1" type="noConversion"/>
  </si>
  <si>
    <t>구민호</t>
    <phoneticPr fontId="1" type="noConversion"/>
  </si>
  <si>
    <t>김찬국</t>
    <phoneticPr fontId="1" type="noConversion"/>
  </si>
  <si>
    <t>최고다</t>
    <phoneticPr fontId="1" type="noConversion"/>
  </si>
  <si>
    <t>신호등</t>
    <phoneticPr fontId="1" type="noConversion"/>
  </si>
  <si>
    <t>고양신</t>
    <phoneticPr fontId="1" type="noConversion"/>
  </si>
  <si>
    <t>우동욱</t>
    <phoneticPr fontId="1" type="noConversion"/>
  </si>
  <si>
    <t>황운기</t>
    <phoneticPr fontId="1" type="noConversion"/>
  </si>
  <si>
    <t>오지영</t>
    <phoneticPr fontId="1" type="noConversion"/>
  </si>
  <si>
    <t>이태원</t>
    <phoneticPr fontId="1" type="noConversion"/>
  </si>
  <si>
    <t>조진영</t>
    <phoneticPr fontId="1" type="noConversion"/>
  </si>
  <si>
    <t>김만도</t>
    <phoneticPr fontId="1" type="noConversion"/>
  </si>
  <si>
    <t>여</t>
    <phoneticPr fontId="1" type="noConversion"/>
  </si>
  <si>
    <t>오진아</t>
    <phoneticPr fontId="1" type="noConversion"/>
  </si>
  <si>
    <t>임영숙</t>
    <phoneticPr fontId="1" type="noConversion"/>
  </si>
  <si>
    <t>남</t>
    <phoneticPr fontId="1" type="noConversion"/>
  </si>
  <si>
    <t>중간고사 성적표</t>
    <phoneticPr fontId="1" type="noConversion"/>
  </si>
  <si>
    <t>지점명</t>
    <phoneticPr fontId="1" type="noConversion"/>
  </si>
  <si>
    <t>1월</t>
    <phoneticPr fontId="1" type="noConversion"/>
  </si>
  <si>
    <t>2월</t>
    <phoneticPr fontId="1" type="noConversion"/>
  </si>
  <si>
    <t>3월</t>
  </si>
  <si>
    <t>지역</t>
    <phoneticPr fontId="1" type="noConversion"/>
  </si>
  <si>
    <t>서울</t>
    <phoneticPr fontId="1" type="noConversion"/>
  </si>
  <si>
    <t>부산</t>
    <phoneticPr fontId="1" type="noConversion"/>
  </si>
  <si>
    <t>경기</t>
    <phoneticPr fontId="1" type="noConversion"/>
  </si>
  <si>
    <t>강원</t>
    <phoneticPr fontId="1" type="noConversion"/>
  </si>
  <si>
    <t>광주</t>
    <phoneticPr fontId="1" type="noConversion"/>
  </si>
  <si>
    <t>안산점</t>
    <phoneticPr fontId="1" type="noConversion"/>
  </si>
  <si>
    <t>수원점</t>
    <phoneticPr fontId="1" type="noConversion"/>
  </si>
  <si>
    <t>분당점</t>
    <phoneticPr fontId="1" type="noConversion"/>
  </si>
  <si>
    <t>동래점</t>
    <phoneticPr fontId="1" type="noConversion"/>
  </si>
  <si>
    <t>중구점</t>
    <phoneticPr fontId="1" type="noConversion"/>
  </si>
  <si>
    <t>해운대점</t>
    <phoneticPr fontId="1" type="noConversion"/>
  </si>
  <si>
    <t>서초점</t>
    <phoneticPr fontId="1" type="noConversion"/>
  </si>
  <si>
    <t>마포점</t>
    <phoneticPr fontId="1" type="noConversion"/>
  </si>
  <si>
    <t>노원점</t>
    <phoneticPr fontId="1" type="noConversion"/>
  </si>
  <si>
    <t>원주점</t>
    <phoneticPr fontId="1" type="noConversion"/>
  </si>
  <si>
    <t>동해점</t>
    <phoneticPr fontId="1" type="noConversion"/>
  </si>
  <si>
    <t>강릉점</t>
    <phoneticPr fontId="1" type="noConversion"/>
  </si>
  <si>
    <t>남구점</t>
    <phoneticPr fontId="1" type="noConversion"/>
  </si>
  <si>
    <t>동구점</t>
    <phoneticPr fontId="1" type="noConversion"/>
  </si>
  <si>
    <t>북구점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</si>
  <si>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</si>
  <si>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</si>
  <si>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</si>
  <si>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기본급</t>
    <phoneticPr fontId="1" type="noConversion"/>
  </si>
  <si>
    <t>성과금</t>
    <phoneticPr fontId="1" type="noConversion"/>
  </si>
  <si>
    <t>세금</t>
    <phoneticPr fontId="1" type="noConversion"/>
  </si>
  <si>
    <t>지급액</t>
    <phoneticPr fontId="1" type="noConversion"/>
  </si>
  <si>
    <t>국영수</t>
    <phoneticPr fontId="1" type="noConversion"/>
  </si>
  <si>
    <t>김순자</t>
    <phoneticPr fontId="1" type="noConversion"/>
  </si>
  <si>
    <t>최미경</t>
    <phoneticPr fontId="1" type="noConversion"/>
  </si>
  <si>
    <t>신미숙</t>
    <phoneticPr fontId="1" type="noConversion"/>
  </si>
  <si>
    <t>박동현</t>
    <phoneticPr fontId="1" type="noConversion"/>
  </si>
  <si>
    <t>김민지</t>
    <phoneticPr fontId="1" type="noConversion"/>
  </si>
  <si>
    <t>이지훈</t>
    <phoneticPr fontId="1" type="noConversion"/>
  </si>
  <si>
    <t>조현우</t>
    <phoneticPr fontId="1" type="noConversion"/>
  </si>
  <si>
    <t>홍준호</t>
    <phoneticPr fontId="1" type="noConversion"/>
  </si>
  <si>
    <t>이지현</t>
    <phoneticPr fontId="1" type="noConversion"/>
  </si>
  <si>
    <t>한주원</t>
    <phoneticPr fontId="1" type="noConversion"/>
  </si>
  <si>
    <t>김하준</t>
    <phoneticPr fontId="1" type="noConversion"/>
  </si>
  <si>
    <t>유지민</t>
    <phoneticPr fontId="1" type="noConversion"/>
  </si>
  <si>
    <t>황서연</t>
    <phoneticPr fontId="1" type="noConversion"/>
  </si>
  <si>
    <t>강서윤</t>
    <phoneticPr fontId="1" type="noConversion"/>
  </si>
  <si>
    <t>생산부</t>
    <phoneticPr fontId="1" type="noConversion"/>
  </si>
  <si>
    <t>제작부</t>
    <phoneticPr fontId="1" type="noConversion"/>
  </si>
  <si>
    <t>영업부</t>
    <phoneticPr fontId="1" type="noConversion"/>
  </si>
  <si>
    <t>경리부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</si>
  <si>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</si>
  <si>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</si>
  <si>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</si>
  <si>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</si>
  <si>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수당</t>
    <phoneticPr fontId="1" type="noConversion"/>
  </si>
  <si>
    <t>사원별 월급 명세서</t>
    <phoneticPr fontId="1" type="noConversion"/>
  </si>
  <si>
    <t>지역별 1/4분기 매출 현황</t>
    <phoneticPr fontId="1" type="noConversion"/>
  </si>
  <si>
    <t>(단위 : 개)</t>
    <phoneticPr fontId="1" type="noConversion"/>
  </si>
  <si>
    <t>상품코드</t>
  </si>
  <si>
    <t>상품명</t>
  </si>
  <si>
    <t>포장단위</t>
  </si>
  <si>
    <t>전월재고량</t>
  </si>
  <si>
    <t>주문량</t>
  </si>
  <si>
    <t>판매량</t>
  </si>
  <si>
    <t>LM-101</t>
  </si>
  <si>
    <t>매운라면</t>
  </si>
  <si>
    <t>BOX</t>
  </si>
  <si>
    <t>HA-594</t>
  </si>
  <si>
    <t>맛나햄</t>
  </si>
  <si>
    <t>SJ-323</t>
  </si>
  <si>
    <t>파워세제</t>
  </si>
  <si>
    <t>EA</t>
  </si>
  <si>
    <t>UD-990</t>
  </si>
  <si>
    <t>유당골뱅이</t>
  </si>
  <si>
    <t>CK-285</t>
  </si>
  <si>
    <t>새우과자</t>
  </si>
  <si>
    <t>TS-846</t>
  </si>
  <si>
    <t>마니휴지</t>
  </si>
  <si>
    <t>CR-492</t>
  </si>
  <si>
    <t>나가초코렛</t>
  </si>
  <si>
    <t>SU-711</t>
  </si>
  <si>
    <t>섬유유연제</t>
  </si>
  <si>
    <t>ME-684</t>
  </si>
  <si>
    <t>맑은샘물</t>
  </si>
  <si>
    <t>상공마트 결산</t>
    <phoneticPr fontId="1" type="noConversion"/>
  </si>
  <si>
    <t>메뉴</t>
  </si>
  <si>
    <t>판매가</t>
  </si>
  <si>
    <t>총판매액</t>
  </si>
  <si>
    <t>상공치킨 판매현황</t>
    <phoneticPr fontId="1" type="noConversion"/>
  </si>
  <si>
    <t>프라이드</t>
    <phoneticPr fontId="1" type="noConversion"/>
  </si>
  <si>
    <t>양념</t>
    <phoneticPr fontId="1" type="noConversion"/>
  </si>
  <si>
    <t>순살</t>
    <phoneticPr fontId="1" type="noConversion"/>
  </si>
  <si>
    <t>반반</t>
    <phoneticPr fontId="1" type="noConversion"/>
  </si>
  <si>
    <t>간장</t>
    <phoneticPr fontId="1" type="noConversion"/>
  </si>
  <si>
    <t>데리</t>
    <phoneticPr fontId="1" type="noConversion"/>
  </si>
  <si>
    <t>컴퓨터활용능력 시험 결과</t>
    <phoneticPr fontId="1" type="noConversion"/>
  </si>
  <si>
    <t>지점명</t>
  </si>
  <si>
    <t>(모두)</t>
  </si>
  <si>
    <t>강원</t>
  </si>
  <si>
    <t>경기</t>
  </si>
  <si>
    <t>광주</t>
  </si>
  <si>
    <t>부산</t>
  </si>
  <si>
    <t>서울</t>
  </si>
  <si>
    <t>총합계</t>
  </si>
  <si>
    <t>값</t>
  </si>
  <si>
    <t>지역</t>
  </si>
  <si>
    <t>평균 : 1월</t>
  </si>
  <si>
    <t>평균 : 2월</t>
  </si>
  <si>
    <t>평균 : 3월</t>
  </si>
  <si>
    <t>과장 요약</t>
  </si>
  <si>
    <t>대리 요약</t>
  </si>
  <si>
    <t>부장 요약</t>
  </si>
  <si>
    <t>사원 요약</t>
  </si>
  <si>
    <t>과장 최대값</t>
  </si>
  <si>
    <t>대리 최대값</t>
  </si>
  <si>
    <t>부장 최대값</t>
  </si>
  <si>
    <t>사원 최대값</t>
  </si>
  <si>
    <t>전체 최대값</t>
  </si>
  <si>
    <t>재고량</t>
    <phoneticPr fontId="1" type="noConversion"/>
  </si>
  <si>
    <t>결과</t>
    <phoneticPr fontId="1" type="noConversion"/>
  </si>
  <si>
    <t>제품코드</t>
    <phoneticPr fontId="1" type="noConversion"/>
  </si>
  <si>
    <t>ABCD-01</t>
    <phoneticPr fontId="1" type="noConversion"/>
  </si>
  <si>
    <t>ABCD-02</t>
  </si>
  <si>
    <t>ABCD-03</t>
  </si>
  <si>
    <t>ABCD-04</t>
  </si>
  <si>
    <t>ABCD-05</t>
  </si>
  <si>
    <t>ABCD-06</t>
  </si>
  <si>
    <t>ABCD-07</t>
  </si>
  <si>
    <t>ABCD-08</t>
  </si>
  <si>
    <t>ABCD-09</t>
  </si>
  <si>
    <t>ABCD-10</t>
  </si>
  <si>
    <t>[표1]</t>
    <phoneticPr fontId="1" type="noConversion"/>
  </si>
  <si>
    <t>판정</t>
    <phoneticPr fontId="1" type="noConversion"/>
  </si>
  <si>
    <t>검사일</t>
    <phoneticPr fontId="1" type="noConversion"/>
  </si>
  <si>
    <t>검사결과</t>
    <phoneticPr fontId="1" type="noConversion"/>
  </si>
  <si>
    <t>G1111</t>
    <phoneticPr fontId="1" type="noConversion"/>
  </si>
  <si>
    <t>G2222</t>
    <phoneticPr fontId="1" type="noConversion"/>
  </si>
  <si>
    <t>G5555</t>
    <phoneticPr fontId="1" type="noConversion"/>
  </si>
  <si>
    <t>G7777</t>
    <phoneticPr fontId="1" type="noConversion"/>
  </si>
  <si>
    <t>G3333</t>
    <phoneticPr fontId="1" type="noConversion"/>
  </si>
  <si>
    <t>[표2]</t>
    <phoneticPr fontId="1" type="noConversion"/>
  </si>
  <si>
    <t>사원명</t>
    <phoneticPr fontId="1" type="noConversion"/>
  </si>
  <si>
    <t>기본급</t>
    <phoneticPr fontId="1" type="noConversion"/>
  </si>
  <si>
    <t>직위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</si>
  <si>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</si>
  <si>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</si>
  <si>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</si>
  <si>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급여</t>
    <phoneticPr fontId="1" type="noConversion"/>
  </si>
  <si>
    <t>직위</t>
    <phoneticPr fontId="1" type="noConversion"/>
  </si>
  <si>
    <t>수당</t>
    <phoneticPr fontId="1" type="noConversion"/>
  </si>
  <si>
    <t>&lt;기본급표&gt;</t>
    <phoneticPr fontId="1" type="noConversion"/>
  </si>
  <si>
    <t>직위별 급여지급 현황</t>
    <phoneticPr fontId="1" type="noConversion"/>
  </si>
  <si>
    <t>서지해</t>
    <phoneticPr fontId="1" type="noConversion"/>
  </si>
  <si>
    <t>유영천</t>
    <phoneticPr fontId="1" type="noConversion"/>
  </si>
  <si>
    <t>하승전</t>
    <phoneticPr fontId="1" type="noConversion"/>
  </si>
  <si>
    <t>김재명</t>
    <phoneticPr fontId="1" type="noConversion"/>
  </si>
  <si>
    <t>최희윤</t>
    <phoneticPr fontId="1" type="noConversion"/>
  </si>
  <si>
    <t>아루미</t>
    <phoneticPr fontId="1" type="noConversion"/>
  </si>
  <si>
    <t>대한국</t>
    <phoneticPr fontId="1" type="noConversion"/>
  </si>
  <si>
    <t>[표3]</t>
    <phoneticPr fontId="1" type="noConversion"/>
  </si>
  <si>
    <t>응시번호</t>
    <phoneticPr fontId="1" type="noConversion"/>
  </si>
  <si>
    <t>벌점</t>
    <phoneticPr fontId="1" type="noConversion"/>
  </si>
  <si>
    <t>1차</t>
    <phoneticPr fontId="1" type="noConversion"/>
  </si>
  <si>
    <t>2차</t>
    <phoneticPr fontId="1" type="noConversion"/>
  </si>
  <si>
    <t>[표4]</t>
    <phoneticPr fontId="1" type="noConversion"/>
  </si>
  <si>
    <t>총점</t>
    <phoneticPr fontId="1" type="noConversion"/>
  </si>
  <si>
    <t>근태</t>
    <phoneticPr fontId="1" type="noConversion"/>
  </si>
  <si>
    <t>실적</t>
    <phoneticPr fontId="1" type="noConversion"/>
  </si>
  <si>
    <t>사원코드</t>
    <phoneticPr fontId="1" type="noConversion"/>
  </si>
  <si>
    <t>CMK-10</t>
    <phoneticPr fontId="1" type="noConversion"/>
  </si>
  <si>
    <t>KED-04</t>
    <phoneticPr fontId="1" type="noConversion"/>
  </si>
  <si>
    <t>ESF-34</t>
    <phoneticPr fontId="1" type="noConversion"/>
  </si>
  <si>
    <t>PAS-21</t>
    <phoneticPr fontId="1" type="noConversion"/>
  </si>
  <si>
    <t>DSF-64</t>
    <phoneticPr fontId="1" type="noConversion"/>
  </si>
  <si>
    <t>ECS-34</t>
    <phoneticPr fontId="1" type="noConversion"/>
  </si>
  <si>
    <t>CEW-43</t>
    <phoneticPr fontId="1" type="noConversion"/>
  </si>
  <si>
    <t>NEG-45</t>
    <phoneticPr fontId="1" type="noConversion"/>
  </si>
  <si>
    <t>ISE-23</t>
    <phoneticPr fontId="1" type="noConversion"/>
  </si>
  <si>
    <t>총점이 80점대인 사원수</t>
    <phoneticPr fontId="1" type="noConversion"/>
  </si>
  <si>
    <t>[표5]</t>
    <phoneticPr fontId="1" type="noConversion"/>
  </si>
  <si>
    <t>팀명</t>
    <phoneticPr fontId="1" type="noConversion"/>
  </si>
  <si>
    <t>승점</t>
    <phoneticPr fontId="1" type="noConversion"/>
  </si>
  <si>
    <t>축구 경기대회</t>
    <phoneticPr fontId="1" type="noConversion"/>
  </si>
  <si>
    <t>승진심사 결과표</t>
    <phoneticPr fontId="1" type="noConversion"/>
  </si>
  <si>
    <t>제품 검사 현황</t>
    <phoneticPr fontId="1" type="noConversion"/>
  </si>
  <si>
    <t>예선 결과표</t>
    <phoneticPr fontId="1" type="noConversion"/>
  </si>
  <si>
    <t>승</t>
    <phoneticPr fontId="1" type="noConversion"/>
  </si>
  <si>
    <t>무</t>
    <phoneticPr fontId="1" type="noConversion"/>
  </si>
  <si>
    <t>패</t>
    <phoneticPr fontId="1" type="noConversion"/>
  </si>
  <si>
    <t>결승</t>
    <phoneticPr fontId="1" type="noConversion"/>
  </si>
  <si>
    <t>바로세나</t>
    <phoneticPr fontId="1" type="noConversion"/>
  </si>
  <si>
    <t>레전드</t>
    <phoneticPr fontId="1" type="noConversion"/>
  </si>
  <si>
    <t>저스티스</t>
    <phoneticPr fontId="1" type="noConversion"/>
  </si>
  <si>
    <t>잘차부러</t>
    <phoneticPr fontId="1" type="noConversion"/>
  </si>
  <si>
    <t>맨날차유</t>
    <phoneticPr fontId="1" type="noConversion"/>
  </si>
  <si>
    <t>FC첼로</t>
    <phoneticPr fontId="1" type="noConversion"/>
  </si>
  <si>
    <t>레알와우</t>
    <phoneticPr fontId="1" type="noConversion"/>
  </si>
  <si>
    <t>AC미러</t>
    <phoneticPr fontId="1" type="noConversion"/>
  </si>
  <si>
    <t>발냄새로</t>
    <phoneticPr fontId="1" type="noConversion"/>
  </si>
  <si>
    <t>맨홀시티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</si>
</sst>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0&quot;점&quot;"/>
    <numFmt numFmtId="177" formatCode="mm&quot;월&quot;\ dd&quot;일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휴먼옛체"/>
      <family val="1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1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42" fontId="3" fillId="0" borderId="1" xfId="1" applyFont="1" applyBorder="1" applyAlignment="1">
      <alignment horizontal="center" vertical="center"/>
    </xf>
    <xf numFmtId="0" fontId="8" fillId="2" borderId="1" xfId="3" applyFon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2" fontId="0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2" borderId="4" xfId="3" applyBorder="1" applyAlignment="1">
      <alignment horizontal="center" vertical="center"/>
    </xf>
    <xf numFmtId="0" fontId="6" fillId="2" borderId="6" xfId="3" applyBorder="1" applyAlignment="1">
      <alignment horizontal="center" vertical="center"/>
    </xf>
    <xf numFmtId="0" fontId="6" fillId="2" borderId="3" xfId="3" applyBorder="1" applyAlignment="1">
      <alignment horizontal="center" vertical="center"/>
    </xf>
    <xf numFmtId="0" fontId="6" fillId="2" borderId="1" xfId="3" applyBorder="1" applyAlignment="1">
      <alignment horizontal="center" vertical="center"/>
    </xf>
    <xf numFmtId="0" fontId="6" fillId="2" borderId="2" xfId="3" applyBorder="1" applyAlignment="1">
      <alignment horizontal="center" vertical="center"/>
    </xf>
    <xf numFmtId="0" fontId="6" fillId="2" borderId="5" xfId="3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4">
    <cellStyle name="강조색6" xfId="3" builtinId="49"/>
    <cellStyle name="통화 [0]" xfId="1" builtinId="7"/>
    <cellStyle name="표준" xfId="0" builtinId="0"/>
    <cellStyle name="표준 2" xfId="2"/>
  </cellStyles>
  <dxfs count="1">
    <dxf>
      <font>
        <color rgb="FF0070C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/>
            </a:pPr>
            <a:r>
              <a:rPr lang="ko-KR" altLang="en-US"/>
              <a:t>상공치킨 판매현황</a:t>
            </a:r>
          </a:p>
        </c:rich>
      </c:tx>
    </c:title>
    <c:plotArea>
      <c:layout/>
      <c:barChart>
        <c:barDir val="col"/>
        <c:grouping val="clustered"/>
        <c:ser>
          <c:idx val="1"/>
          <c:order val="0"/>
          <c:tx>
            <c:strRef>
              <c:f>차트작업!$C$3</c:f>
              <c:strCache>
                <c:ptCount val="1"/>
                <c:pt idx="0">
                  <c:v>판매량</c:v>
                </c:pt>
              </c:strCache>
            </c:strRef>
          </c:tx>
          <c:cat>
            <c:strRef>
              <c:f>차트작업!$A$4:$A$9</c:f>
              <c:strCache>
                <c:ptCount val="6"/>
                <c:pt idx="0">
                  <c:v>프라이드</c:v>
                </c:pt>
                <c:pt idx="1">
                  <c:v>양념</c:v>
                </c:pt>
                <c:pt idx="2">
                  <c:v>순살</c:v>
                </c:pt>
                <c:pt idx="3">
                  <c:v>반반</c:v>
                </c:pt>
                <c:pt idx="4">
                  <c:v>간장</c:v>
                </c:pt>
                <c:pt idx="5">
                  <c:v>데리</c:v>
                </c:pt>
              </c:strCache>
            </c:strRef>
          </c:cat>
          <c:val>
            <c:numRef>
              <c:f>차트작업!$C$4:$C$9</c:f>
              <c:numCache>
                <c:formatCode>_-"₩"* #,##0_-;\-"₩"* #,##0_-;_-"₩"* "-"_-;_-@_-</c:formatCode>
                <c:ptCount val="6"/>
                <c:pt idx="0">
                  <c:v>1253</c:v>
                </c:pt>
                <c:pt idx="1">
                  <c:v>1004</c:v>
                </c:pt>
                <c:pt idx="2">
                  <c:v>987</c:v>
                </c:pt>
                <c:pt idx="3">
                  <c:v>1352</c:v>
                </c:pt>
                <c:pt idx="4">
                  <c:v>726</c:v>
                </c:pt>
                <c:pt idx="5">
                  <c:v>876</c:v>
                </c:pt>
              </c:numCache>
            </c:numRef>
          </c:val>
        </c:ser>
        <c:axId val="34798592"/>
        <c:axId val="35291904"/>
      </c:barChart>
      <c:lineChart>
        <c:grouping val="standard"/>
        <c:ser>
          <c:idx val="2"/>
          <c:order val="1"/>
          <c:tx>
            <c:strRef>
              <c:f>차트작업!$D$3</c:f>
              <c:strCache>
                <c:ptCount val="1"/>
                <c:pt idx="0">
                  <c:v>총판매액</c:v>
                </c:pt>
              </c:strCache>
            </c:strRef>
          </c:tx>
          <c:dLbls>
            <c:dLbl>
              <c:idx val="3"/>
              <c:dLblPos val="r"/>
              <c:showVal val="1"/>
            </c:dLbl>
            <c:delete val="1"/>
          </c:dLbls>
          <c:cat>
            <c:strRef>
              <c:f>차트작업!$A$4:$A$9</c:f>
              <c:strCache>
                <c:ptCount val="6"/>
                <c:pt idx="0">
                  <c:v>프라이드</c:v>
                </c:pt>
                <c:pt idx="1">
                  <c:v>양념</c:v>
                </c:pt>
                <c:pt idx="2">
                  <c:v>순살</c:v>
                </c:pt>
                <c:pt idx="3">
                  <c:v>반반</c:v>
                </c:pt>
                <c:pt idx="4">
                  <c:v>간장</c:v>
                </c:pt>
                <c:pt idx="5">
                  <c:v>데리</c:v>
                </c:pt>
              </c:strCache>
            </c:strRef>
          </c:cat>
          <c:val>
            <c:numRef>
              <c:f>차트작업!$D$4:$D$9</c:f>
              <c:numCache>
                <c:formatCode>_-"₩"* #,##0_-;\-"₩"* #,##0_-;_-"₩"* "-"_-;_-@_-</c:formatCode>
                <c:ptCount val="6"/>
                <c:pt idx="0">
                  <c:v>18795000</c:v>
                </c:pt>
                <c:pt idx="1">
                  <c:v>16064000</c:v>
                </c:pt>
                <c:pt idx="2">
                  <c:v>17272500</c:v>
                </c:pt>
                <c:pt idx="3">
                  <c:v>20280000</c:v>
                </c:pt>
                <c:pt idx="4">
                  <c:v>11616000</c:v>
                </c:pt>
                <c:pt idx="5">
                  <c:v>15330000</c:v>
                </c:pt>
              </c:numCache>
            </c:numRef>
          </c:val>
        </c:ser>
        <c:marker val="1"/>
        <c:axId val="35409920"/>
        <c:axId val="35293440"/>
      </c:lineChart>
      <c:catAx>
        <c:axId val="34798592"/>
        <c:scaling>
          <c:orientation val="minMax"/>
        </c:scaling>
        <c:axPos val="b"/>
        <c:tickLblPos val="nextTo"/>
        <c:crossAx val="35291904"/>
        <c:crosses val="autoZero"/>
        <c:auto val="1"/>
        <c:lblAlgn val="ctr"/>
        <c:lblOffset val="100"/>
      </c:catAx>
      <c:valAx>
        <c:axId val="35291904"/>
        <c:scaling>
          <c:orientation val="minMax"/>
        </c:scaling>
        <c:axPos val="l"/>
        <c:majorGridlines/>
        <c:numFmt formatCode="_-&quot;₩&quot;* #,##0_-;\-&quot;₩&quot;* #,##0_-;_-&quot;₩&quot;* &quot;-&quot;_-;_-@_-" sourceLinked="1"/>
        <c:tickLblPos val="nextTo"/>
        <c:crossAx val="34798592"/>
        <c:crosses val="autoZero"/>
        <c:crossBetween val="between"/>
      </c:valAx>
      <c:valAx>
        <c:axId val="35293440"/>
        <c:scaling>
          <c:orientation val="minMax"/>
        </c:scaling>
        <c:axPos val="r"/>
        <c:numFmt formatCode="_-&quot;₩&quot;* #,##0_-;\-&quot;₩&quot;* #,##0_-;_-&quot;₩&quot;* &quot;-&quot;_-;_-@_-" sourceLinked="1"/>
        <c:tickLblPos val="nextTo"/>
        <c:crossAx val="35409920"/>
        <c:crosses val="max"/>
        <c:crossBetween val="between"/>
      </c:valAx>
      <c:catAx>
        <c:axId val="35409920"/>
        <c:scaling>
          <c:orientation val="minMax"/>
        </c:scaling>
        <c:delete val="1"/>
        <c:axPos val="b"/>
        <c:tickLblPos val="none"/>
        <c:crossAx val="35293440"/>
        <c:crosses val="autoZero"/>
        <c:auto val="1"/>
        <c:lblAlgn val="ctr"/>
        <c:lblOffset val="100"/>
      </c:catAx>
    </c:plotArea>
    <c:legend>
      <c:legendPos val="t"/>
      <c:txPr>
        <a:bodyPr/>
        <a:lstStyle/>
        <a:p>
          <a:pPr>
            <a:defRPr sz="1200" b="1" i="1">
              <a:latin typeface="굴림체" pitchFamily="49" charset="-127"/>
              <a:ea typeface="굴림체" pitchFamily="49" charset="-127"/>
            </a:defRPr>
          </a:pPr>
          <a:endParaRPr lang="ko-KR"/>
        </a:p>
      </c:txPr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10</xdr:col>
      <xdr:colOff>0</xdr:colOff>
      <xdr:row>5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5534025" y="46672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10</xdr:col>
      <xdr:colOff>0</xdr:colOff>
      <xdr:row>9</xdr:row>
      <xdr:rowOff>0</xdr:rowOff>
    </xdr:to>
    <xdr:sp macro="[0]!재고량" textlink="">
      <xdr:nvSpPr>
        <xdr:cNvPr id="3" name="십자형 2"/>
        <xdr:cNvSpPr/>
      </xdr:nvSpPr>
      <xdr:spPr>
        <a:xfrm>
          <a:off x="5534025" y="1304925"/>
          <a:ext cx="1371600" cy="62865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재고량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6</xdr:col>
      <xdr:colOff>685799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시나공" refreshedDate="41984.587432870372" createdVersion="3" refreshedVersion="3" minRefreshableVersion="3" recordCount="15">
  <cacheSource type="worksheet">
    <worksheetSource ref="A3:E18" sheet="분석작업-1"/>
  </cacheSource>
  <cacheFields count="5">
    <cacheField name="지역" numFmtId="0">
      <sharedItems count="5">
        <s v="서울"/>
        <s v="경기"/>
        <s v="부산"/>
        <s v="강원"/>
        <s v="광주"/>
      </sharedItems>
    </cacheField>
    <cacheField name="지점명" numFmtId="0">
      <sharedItems count="15">
        <s v="서초점"/>
        <s v="마포점"/>
        <s v="노원점"/>
        <s v="안산점"/>
        <s v="수원점"/>
        <s v="분당점"/>
        <s v="동래점"/>
        <s v="중구점"/>
        <s v="해운대점"/>
        <s v="원주점"/>
        <s v="동해점"/>
        <s v="강릉점"/>
        <s v="남구점"/>
        <s v="동구점"/>
        <s v="북구점"/>
      </sharedItems>
    </cacheField>
    <cacheField name="1월" numFmtId="0">
      <sharedItems containsSemiMixedTypes="0" containsString="0" containsNumber="1" containsInteger="1" minValue="348" maxValue="843"/>
    </cacheField>
    <cacheField name="2월" numFmtId="0">
      <sharedItems containsSemiMixedTypes="0" containsString="0" containsNumber="1" containsInteger="1" minValue="386" maxValue="936"/>
    </cacheField>
    <cacheField name="3월" numFmtId="0">
      <sharedItems containsSemiMixedTypes="0" containsString="0" containsNumber="1" containsInteger="1" minValue="374" maxValue="908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425"/>
    <n v="472"/>
    <n v="458"/>
  </r>
  <r>
    <x v="0"/>
    <x v="1"/>
    <n v="365"/>
    <n v="405"/>
    <n v="393"/>
  </r>
  <r>
    <x v="0"/>
    <x v="2"/>
    <n v="648"/>
    <n v="719"/>
    <n v="697"/>
  </r>
  <r>
    <x v="1"/>
    <x v="3"/>
    <n v="448"/>
    <n v="497"/>
    <n v="482"/>
  </r>
  <r>
    <x v="1"/>
    <x v="4"/>
    <n v="684"/>
    <n v="759"/>
    <n v="736"/>
  </r>
  <r>
    <x v="1"/>
    <x v="5"/>
    <n v="515"/>
    <n v="572"/>
    <n v="555"/>
  </r>
  <r>
    <x v="2"/>
    <x v="6"/>
    <n v="644"/>
    <n v="715"/>
    <n v="694"/>
  </r>
  <r>
    <x v="2"/>
    <x v="7"/>
    <n v="821"/>
    <n v="911"/>
    <n v="884"/>
  </r>
  <r>
    <x v="2"/>
    <x v="8"/>
    <n v="356"/>
    <n v="395"/>
    <n v="383"/>
  </r>
  <r>
    <x v="3"/>
    <x v="9"/>
    <n v="843"/>
    <n v="936"/>
    <n v="908"/>
  </r>
  <r>
    <x v="3"/>
    <x v="10"/>
    <n v="348"/>
    <n v="386"/>
    <n v="374"/>
  </r>
  <r>
    <x v="3"/>
    <x v="11"/>
    <n v="547"/>
    <n v="607"/>
    <n v="589"/>
  </r>
  <r>
    <x v="4"/>
    <x v="12"/>
    <n v="642"/>
    <n v="713"/>
    <n v="692"/>
  </r>
  <r>
    <x v="4"/>
    <x v="13"/>
    <n v="458"/>
    <n v="508"/>
    <n v="493"/>
  </r>
  <r>
    <x v="4"/>
    <x v="14"/>
    <n v="751"/>
    <n v="576"/>
    <n v="6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compact="0" outline="1" outlineData="1" compactData="0" multipleFieldFilters="0">
  <location ref="A24:D31" firstHeaderRow="1" firstDataRow="2" firstDataCol="1" rowPageCount="1" colPageCount="1"/>
  <pivotFields count="5">
    <pivotField axis="axisRow" compact="0" showAll="0">
      <items count="6">
        <item x="3"/>
        <item x="1"/>
        <item x="4"/>
        <item x="2"/>
        <item x="0"/>
        <item t="default"/>
      </items>
    </pivotField>
    <pivotField axis="axisPage" compact="0" showAll="0">
      <items count="16">
        <item x="11"/>
        <item x="12"/>
        <item x="2"/>
        <item x="13"/>
        <item x="6"/>
        <item x="10"/>
        <item x="1"/>
        <item x="14"/>
        <item x="5"/>
        <item x="0"/>
        <item x="4"/>
        <item x="3"/>
        <item x="9"/>
        <item x="7"/>
        <item x="8"/>
        <item t="default"/>
      </items>
    </pivotField>
    <pivotField dataField="1" compact="0" showAll="0"/>
    <pivotField dataField="1" compact="0" showAll="0"/>
    <pivotField dataField="1" compact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평균 : 1월" fld="2" subtotal="average" baseField="0" baseItem="0"/>
    <dataField name="평균 : 2월" fld="3" subtotal="average" baseField="0" baseItem="0"/>
    <dataField name="평균 : 3월" fld="4" subtotal="average" baseField="0" baseItem="0"/>
  </dataFields>
  <pivotTableStyleInfo name="PivotStyleMedium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6.5"/>
  <cols>
    <col min="3" max="3" width="13" bestFit="1" customWidth="1"/>
    <col min="4" max="4" width="10" bestFit="1" customWidth="1"/>
  </cols>
  <sheetData>
    <row r="1" spans="1:7">
      <c r="A1" s="2" t="s">
        <v>50</v>
      </c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7">
      <c r="A5" s="1" t="s">
        <v>14</v>
      </c>
      <c r="B5" s="1" t="s">
        <v>15</v>
      </c>
      <c r="C5" s="1" t="s">
        <v>16</v>
      </c>
      <c r="D5" s="1" t="s">
        <v>17</v>
      </c>
      <c r="E5" s="1" t="s">
        <v>11</v>
      </c>
      <c r="F5" s="1" t="s">
        <v>18</v>
      </c>
      <c r="G5" s="1" t="s">
        <v>19</v>
      </c>
    </row>
    <row r="6" spans="1:7">
      <c r="A6" s="1" t="s">
        <v>20</v>
      </c>
      <c r="B6" s="1" t="s">
        <v>21</v>
      </c>
      <c r="C6" s="1" t="s">
        <v>22</v>
      </c>
      <c r="D6" s="1" t="s">
        <v>23</v>
      </c>
      <c r="E6" s="1" t="s">
        <v>24</v>
      </c>
      <c r="F6" s="1" t="s">
        <v>18</v>
      </c>
      <c r="G6" s="1" t="s">
        <v>25</v>
      </c>
    </row>
    <row r="7" spans="1: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</row>
    <row r="8" spans="1:7">
      <c r="A8" s="1" t="s">
        <v>33</v>
      </c>
      <c r="B8" s="1" t="s">
        <v>21</v>
      </c>
      <c r="C8" s="1" t="s">
        <v>34</v>
      </c>
      <c r="D8" s="1" t="s">
        <v>35</v>
      </c>
      <c r="E8" s="1" t="s">
        <v>11</v>
      </c>
      <c r="F8" s="1" t="s">
        <v>18</v>
      </c>
      <c r="G8" s="1" t="s">
        <v>19</v>
      </c>
    </row>
    <row r="9" spans="1:7">
      <c r="A9" s="1" t="s">
        <v>36</v>
      </c>
      <c r="B9" s="1" t="s">
        <v>37</v>
      </c>
      <c r="C9" s="1" t="s">
        <v>38</v>
      </c>
      <c r="D9" s="1" t="s">
        <v>10</v>
      </c>
      <c r="E9" s="1" t="s">
        <v>30</v>
      </c>
      <c r="F9" s="1" t="s">
        <v>31</v>
      </c>
      <c r="G9" s="1" t="s">
        <v>39</v>
      </c>
    </row>
    <row r="10" spans="1:7">
      <c r="A10" s="1" t="s">
        <v>40</v>
      </c>
      <c r="B10" s="1" t="s">
        <v>41</v>
      </c>
      <c r="C10" s="1" t="s">
        <v>42</v>
      </c>
      <c r="D10" s="1" t="s">
        <v>43</v>
      </c>
      <c r="E10" s="1" t="s">
        <v>30</v>
      </c>
      <c r="F10" s="1" t="s">
        <v>31</v>
      </c>
      <c r="G10" s="1" t="s">
        <v>39</v>
      </c>
    </row>
    <row r="11" spans="1:7">
      <c r="A11" s="1" t="s">
        <v>44</v>
      </c>
      <c r="B11" s="1" t="s">
        <v>37</v>
      </c>
      <c r="C11" s="1" t="s">
        <v>45</v>
      </c>
      <c r="D11" s="1" t="s">
        <v>10</v>
      </c>
      <c r="E11" s="1" t="s">
        <v>30</v>
      </c>
      <c r="F11" s="1" t="s">
        <v>31</v>
      </c>
      <c r="G11" s="1" t="s">
        <v>46</v>
      </c>
    </row>
    <row r="12" spans="1:7">
      <c r="A12" s="1" t="s">
        <v>47</v>
      </c>
      <c r="B12" s="1" t="s">
        <v>8</v>
      </c>
      <c r="C12" s="1" t="s">
        <v>48</v>
      </c>
      <c r="D12" s="1" t="s">
        <v>17</v>
      </c>
      <c r="E12" s="1" t="s">
        <v>11</v>
      </c>
      <c r="F12" s="1" t="s">
        <v>12</v>
      </c>
      <c r="G12" s="1" t="s">
        <v>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sqref="A1:H1"/>
    </sheetView>
  </sheetViews>
  <sheetFormatPr defaultRowHeight="16.5"/>
  <cols>
    <col min="1" max="1" width="9.5" bestFit="1" customWidth="1"/>
    <col min="6" max="7" width="13" bestFit="1" customWidth="1"/>
  </cols>
  <sheetData>
    <row r="1" spans="1:8" ht="24.75">
      <c r="A1" s="29" t="s">
        <v>198</v>
      </c>
      <c r="B1" s="29"/>
      <c r="C1" s="29"/>
      <c r="D1" s="29"/>
      <c r="E1" s="29"/>
      <c r="F1" s="29"/>
      <c r="G1" s="29"/>
      <c r="H1" s="29"/>
    </row>
    <row r="2" spans="1:8" ht="17.25" thickBot="1"/>
    <row r="3" spans="1:8">
      <c r="A3" s="34" t="s">
        <v>51</v>
      </c>
      <c r="B3" s="32" t="s">
        <v>52</v>
      </c>
      <c r="C3" s="32" t="s">
        <v>53</v>
      </c>
      <c r="D3" s="32"/>
      <c r="E3" s="32"/>
      <c r="F3" s="32" t="s">
        <v>54</v>
      </c>
      <c r="G3" s="32"/>
      <c r="H3" s="30" t="s">
        <v>55</v>
      </c>
    </row>
    <row r="4" spans="1:8">
      <c r="A4" s="35"/>
      <c r="B4" s="33"/>
      <c r="C4" s="7" t="s">
        <v>56</v>
      </c>
      <c r="D4" s="7" t="s">
        <v>57</v>
      </c>
      <c r="E4" s="7" t="s">
        <v>58</v>
      </c>
      <c r="F4" s="7" t="s">
        <v>59</v>
      </c>
      <c r="G4" s="7" t="s">
        <v>60</v>
      </c>
      <c r="H4" s="31"/>
    </row>
    <row r="5" spans="1:8">
      <c r="A5" s="10">
        <v>14031001</v>
      </c>
      <c r="B5" s="8" t="s">
        <v>61</v>
      </c>
      <c r="C5" s="9">
        <v>68</v>
      </c>
      <c r="D5" s="9">
        <v>70</v>
      </c>
      <c r="E5" s="9">
        <v>72</v>
      </c>
      <c r="F5" s="9">
        <v>80</v>
      </c>
      <c r="G5" s="9">
        <v>82</v>
      </c>
      <c r="H5" s="11" t="s">
        <v>73</v>
      </c>
    </row>
    <row r="6" spans="1:8">
      <c r="A6" s="10">
        <v>14031002</v>
      </c>
      <c r="B6" s="8" t="s">
        <v>62</v>
      </c>
      <c r="C6" s="9">
        <v>90</v>
      </c>
      <c r="D6" s="9">
        <v>94</v>
      </c>
      <c r="E6" s="9">
        <v>96</v>
      </c>
      <c r="F6" s="9">
        <v>90</v>
      </c>
      <c r="G6" s="9">
        <v>96</v>
      </c>
      <c r="H6" s="11" t="s">
        <v>73</v>
      </c>
    </row>
    <row r="7" spans="1:8">
      <c r="A7" s="10">
        <v>14031003</v>
      </c>
      <c r="B7" s="8" t="s">
        <v>63</v>
      </c>
      <c r="C7" s="9">
        <v>80</v>
      </c>
      <c r="D7" s="9">
        <v>60</v>
      </c>
      <c r="E7" s="9">
        <v>68</v>
      </c>
      <c r="F7" s="9">
        <v>64</v>
      </c>
      <c r="G7" s="9">
        <v>60</v>
      </c>
      <c r="H7" s="11"/>
    </row>
    <row r="8" spans="1:8">
      <c r="A8" s="10">
        <v>14031004</v>
      </c>
      <c r="B8" s="8" t="s">
        <v>64</v>
      </c>
      <c r="C8" s="9">
        <v>64</v>
      </c>
      <c r="D8" s="9">
        <v>66</v>
      </c>
      <c r="E8" s="9">
        <v>64</v>
      </c>
      <c r="F8" s="9">
        <v>40</v>
      </c>
      <c r="G8" s="9">
        <v>0</v>
      </c>
      <c r="H8" s="11"/>
    </row>
    <row r="9" spans="1:8">
      <c r="A9" s="10">
        <v>14031005</v>
      </c>
      <c r="B9" s="8" t="s">
        <v>65</v>
      </c>
      <c r="C9" s="9">
        <v>88</v>
      </c>
      <c r="D9" s="9">
        <v>90</v>
      </c>
      <c r="E9" s="9">
        <v>94</v>
      </c>
      <c r="F9" s="9">
        <v>80</v>
      </c>
      <c r="G9" s="9">
        <v>82</v>
      </c>
      <c r="H9" s="11" t="s">
        <v>73</v>
      </c>
    </row>
    <row r="10" spans="1:8">
      <c r="A10" s="10">
        <v>14031006</v>
      </c>
      <c r="B10" s="8" t="s">
        <v>66</v>
      </c>
      <c r="C10" s="9">
        <v>82</v>
      </c>
      <c r="D10" s="9">
        <v>86</v>
      </c>
      <c r="E10" s="9">
        <v>80</v>
      </c>
      <c r="F10" s="9">
        <v>88</v>
      </c>
      <c r="G10" s="9">
        <v>86</v>
      </c>
      <c r="H10" s="11" t="s">
        <v>73</v>
      </c>
    </row>
    <row r="11" spans="1:8">
      <c r="A11" s="10">
        <v>14031007</v>
      </c>
      <c r="B11" s="8" t="s">
        <v>67</v>
      </c>
      <c r="C11" s="9">
        <v>90</v>
      </c>
      <c r="D11" s="9">
        <v>94</v>
      </c>
      <c r="E11" s="9">
        <v>90</v>
      </c>
      <c r="F11" s="9">
        <v>92</v>
      </c>
      <c r="G11" s="9">
        <v>90</v>
      </c>
      <c r="H11" s="11" t="s">
        <v>73</v>
      </c>
    </row>
    <row r="12" spans="1:8">
      <c r="A12" s="10">
        <v>14031008</v>
      </c>
      <c r="B12" s="8" t="s">
        <v>68</v>
      </c>
      <c r="C12" s="9">
        <v>60</v>
      </c>
      <c r="D12" s="9">
        <v>60</v>
      </c>
      <c r="E12" s="9">
        <v>62</v>
      </c>
      <c r="F12" s="9">
        <v>60</v>
      </c>
      <c r="G12" s="9">
        <v>64</v>
      </c>
      <c r="H12" s="11"/>
    </row>
    <row r="13" spans="1:8">
      <c r="A13" s="10">
        <v>14031009</v>
      </c>
      <c r="B13" s="8" t="s">
        <v>69</v>
      </c>
      <c r="C13" s="9">
        <v>80</v>
      </c>
      <c r="D13" s="9">
        <v>76</v>
      </c>
      <c r="E13" s="9">
        <v>68</v>
      </c>
      <c r="F13" s="9">
        <v>84</v>
      </c>
      <c r="G13" s="9">
        <v>82</v>
      </c>
      <c r="H13" s="11" t="s">
        <v>73</v>
      </c>
    </row>
    <row r="14" spans="1:8">
      <c r="A14" s="10">
        <v>14031010</v>
      </c>
      <c r="B14" s="8" t="s">
        <v>70</v>
      </c>
      <c r="C14" s="9">
        <v>68</v>
      </c>
      <c r="D14" s="9">
        <v>58</v>
      </c>
      <c r="E14" s="9">
        <v>72</v>
      </c>
      <c r="F14" s="9">
        <v>68</v>
      </c>
      <c r="G14" s="9">
        <v>70</v>
      </c>
      <c r="H14" s="11"/>
    </row>
    <row r="15" spans="1:8">
      <c r="A15" s="10">
        <v>14031011</v>
      </c>
      <c r="B15" s="8" t="s">
        <v>71</v>
      </c>
      <c r="C15" s="9">
        <v>76</v>
      </c>
      <c r="D15" s="9">
        <v>60</v>
      </c>
      <c r="E15" s="9">
        <v>60</v>
      </c>
      <c r="F15" s="9">
        <v>72</v>
      </c>
      <c r="G15" s="9">
        <v>74</v>
      </c>
      <c r="H15" s="11" t="s">
        <v>73</v>
      </c>
    </row>
    <row r="16" spans="1:8" ht="17.25" thickBot="1">
      <c r="A16" s="12">
        <v>14031012</v>
      </c>
      <c r="B16" s="13" t="s">
        <v>72</v>
      </c>
      <c r="C16" s="14">
        <v>80</v>
      </c>
      <c r="D16" s="14">
        <v>78</v>
      </c>
      <c r="E16" s="14">
        <v>68</v>
      </c>
      <c r="F16" s="14">
        <v>76</v>
      </c>
      <c r="G16" s="14">
        <v>88</v>
      </c>
      <c r="H16" s="15" t="s">
        <v>73</v>
      </c>
    </row>
  </sheetData>
  <mergeCells count="6">
    <mergeCell ref="A1:H1"/>
    <mergeCell ref="H3:H4"/>
    <mergeCell ref="F3:G3"/>
    <mergeCell ref="C3:E3"/>
    <mergeCell ref="B3:B4"/>
    <mergeCell ref="A3:A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sqref="A1:I1"/>
    </sheetView>
  </sheetViews>
  <sheetFormatPr defaultRowHeight="16.5"/>
  <sheetData>
    <row r="1" spans="1:9" ht="20.25">
      <c r="A1" s="36" t="s">
        <v>101</v>
      </c>
      <c r="B1" s="36"/>
      <c r="C1" s="36"/>
      <c r="D1" s="36"/>
      <c r="E1" s="36"/>
      <c r="F1" s="36"/>
      <c r="G1" s="36"/>
      <c r="H1" s="36"/>
      <c r="I1" s="36"/>
    </row>
    <row r="3" spans="1:9">
      <c r="A3" s="3" t="s">
        <v>52</v>
      </c>
      <c r="B3" s="3" t="s">
        <v>74</v>
      </c>
      <c r="C3" s="3" t="s">
        <v>75</v>
      </c>
      <c r="D3" s="3" t="s">
        <v>76</v>
      </c>
      <c r="E3" s="3" t="s">
        <v>77</v>
      </c>
      <c r="F3" s="3" t="s">
        <v>79</v>
      </c>
      <c r="G3" s="3" t="s">
        <v>78</v>
      </c>
      <c r="H3" s="3" t="s">
        <v>80</v>
      </c>
      <c r="I3" s="3" t="s">
        <v>81</v>
      </c>
    </row>
    <row r="4" spans="1:9">
      <c r="A4" s="3" t="s">
        <v>82</v>
      </c>
      <c r="B4" s="3" t="s">
        <v>97</v>
      </c>
      <c r="C4" s="3">
        <v>80</v>
      </c>
      <c r="D4" s="3">
        <v>78</v>
      </c>
      <c r="E4" s="3">
        <v>82</v>
      </c>
      <c r="F4" s="3">
        <v>90</v>
      </c>
      <c r="G4" s="3">
        <v>81</v>
      </c>
      <c r="H4" s="3">
        <f>SUM(C4:G4)</f>
        <v>411</v>
      </c>
      <c r="I4" s="3">
        <f>AVERAGE(C4:G4)</f>
        <v>82.2</v>
      </c>
    </row>
    <row r="5" spans="1:9">
      <c r="A5" s="3" t="s">
        <v>83</v>
      </c>
      <c r="B5" s="3" t="s">
        <v>100</v>
      </c>
      <c r="C5" s="3">
        <v>64</v>
      </c>
      <c r="D5" s="3">
        <v>67</v>
      </c>
      <c r="E5" s="3">
        <v>67</v>
      </c>
      <c r="F5" s="3">
        <v>81</v>
      </c>
      <c r="G5" s="3">
        <v>55</v>
      </c>
      <c r="H5" s="3">
        <f t="shared" ref="H5:H20" si="0">SUM(C5:G5)</f>
        <v>334</v>
      </c>
      <c r="I5" s="3">
        <f t="shared" ref="I5:I20" si="1">AVERAGE(C5:G5)</f>
        <v>66.8</v>
      </c>
    </row>
    <row r="6" spans="1:9">
      <c r="A6" s="3" t="s">
        <v>84</v>
      </c>
      <c r="B6" s="3" t="s">
        <v>97</v>
      </c>
      <c r="C6" s="3">
        <v>92</v>
      </c>
      <c r="D6" s="3">
        <v>90</v>
      </c>
      <c r="E6" s="3">
        <v>94</v>
      </c>
      <c r="F6" s="3">
        <v>93</v>
      </c>
      <c r="G6" s="3">
        <v>95</v>
      </c>
      <c r="H6" s="3">
        <f t="shared" si="0"/>
        <v>464</v>
      </c>
      <c r="I6" s="3">
        <f t="shared" si="1"/>
        <v>92.8</v>
      </c>
    </row>
    <row r="7" spans="1:9">
      <c r="A7" s="3" t="s">
        <v>98</v>
      </c>
      <c r="B7" s="3" t="s">
        <v>97</v>
      </c>
      <c r="C7" s="3">
        <v>86</v>
      </c>
      <c r="D7" s="3">
        <v>84</v>
      </c>
      <c r="E7" s="3">
        <v>85</v>
      </c>
      <c r="F7" s="3">
        <v>91</v>
      </c>
      <c r="G7" s="3">
        <v>87</v>
      </c>
      <c r="H7" s="3">
        <f t="shared" si="0"/>
        <v>433</v>
      </c>
      <c r="I7" s="3">
        <f t="shared" si="1"/>
        <v>86.6</v>
      </c>
    </row>
    <row r="8" spans="1:9">
      <c r="A8" s="3" t="s">
        <v>85</v>
      </c>
      <c r="B8" s="3" t="s">
        <v>100</v>
      </c>
      <c r="C8" s="3">
        <v>81</v>
      </c>
      <c r="D8" s="3">
        <v>84</v>
      </c>
      <c r="E8" s="3">
        <v>78</v>
      </c>
      <c r="F8" s="3">
        <v>81</v>
      </c>
      <c r="G8" s="3">
        <v>90</v>
      </c>
      <c r="H8" s="3">
        <f t="shared" si="0"/>
        <v>414</v>
      </c>
      <c r="I8" s="3">
        <f t="shared" si="1"/>
        <v>82.8</v>
      </c>
    </row>
    <row r="9" spans="1:9">
      <c r="A9" s="3" t="s">
        <v>86</v>
      </c>
      <c r="B9" s="3" t="s">
        <v>100</v>
      </c>
      <c r="C9" s="3">
        <v>77</v>
      </c>
      <c r="D9" s="3">
        <v>80</v>
      </c>
      <c r="E9" s="3">
        <v>81</v>
      </c>
      <c r="F9" s="3">
        <v>83</v>
      </c>
      <c r="G9" s="3">
        <v>84</v>
      </c>
      <c r="H9" s="3">
        <f t="shared" si="0"/>
        <v>405</v>
      </c>
      <c r="I9" s="3">
        <f t="shared" si="1"/>
        <v>81</v>
      </c>
    </row>
    <row r="10" spans="1:9">
      <c r="A10" s="3" t="s">
        <v>99</v>
      </c>
      <c r="B10" s="3" t="s">
        <v>97</v>
      </c>
      <c r="C10" s="3">
        <v>95</v>
      </c>
      <c r="D10" s="3">
        <v>93</v>
      </c>
      <c r="E10" s="3">
        <v>95</v>
      </c>
      <c r="F10" s="3">
        <v>96</v>
      </c>
      <c r="G10" s="3">
        <v>97</v>
      </c>
      <c r="H10" s="3">
        <f t="shared" si="0"/>
        <v>476</v>
      </c>
      <c r="I10" s="3">
        <f t="shared" si="1"/>
        <v>95.2</v>
      </c>
    </row>
    <row r="11" spans="1:9">
      <c r="A11" s="3" t="s">
        <v>87</v>
      </c>
      <c r="B11" s="3" t="s">
        <v>100</v>
      </c>
      <c r="C11" s="3">
        <v>93</v>
      </c>
      <c r="D11" s="3">
        <v>91</v>
      </c>
      <c r="E11" s="3">
        <v>92</v>
      </c>
      <c r="F11" s="3">
        <v>94</v>
      </c>
      <c r="G11" s="3">
        <v>95</v>
      </c>
      <c r="H11" s="3">
        <f t="shared" si="0"/>
        <v>465</v>
      </c>
      <c r="I11" s="3">
        <f t="shared" si="1"/>
        <v>93</v>
      </c>
    </row>
    <row r="12" spans="1:9">
      <c r="A12" s="3" t="s">
        <v>88</v>
      </c>
      <c r="B12" s="3" t="s">
        <v>97</v>
      </c>
      <c r="C12" s="3">
        <v>61</v>
      </c>
      <c r="D12" s="3">
        <v>64</v>
      </c>
      <c r="E12" s="3">
        <v>61</v>
      </c>
      <c r="F12" s="3">
        <v>64</v>
      </c>
      <c r="G12" s="3">
        <v>63</v>
      </c>
      <c r="H12" s="3">
        <f t="shared" si="0"/>
        <v>313</v>
      </c>
      <c r="I12" s="3">
        <f t="shared" si="1"/>
        <v>62.6</v>
      </c>
    </row>
    <row r="13" spans="1:9">
      <c r="A13" s="3" t="s">
        <v>89</v>
      </c>
      <c r="B13" s="3" t="s">
        <v>100</v>
      </c>
      <c r="C13" s="3">
        <v>57</v>
      </c>
      <c r="D13" s="3">
        <v>60</v>
      </c>
      <c r="E13" s="3">
        <v>80</v>
      </c>
      <c r="F13" s="3">
        <v>64</v>
      </c>
      <c r="G13" s="3">
        <v>62</v>
      </c>
      <c r="H13" s="3">
        <f t="shared" si="0"/>
        <v>323</v>
      </c>
      <c r="I13" s="3">
        <f t="shared" si="1"/>
        <v>64.599999999999994</v>
      </c>
    </row>
    <row r="14" spans="1:9">
      <c r="A14" s="3" t="s">
        <v>90</v>
      </c>
      <c r="B14" s="3" t="s">
        <v>97</v>
      </c>
      <c r="C14" s="3">
        <v>94</v>
      </c>
      <c r="D14" s="3">
        <v>92</v>
      </c>
      <c r="E14" s="3">
        <v>94</v>
      </c>
      <c r="F14" s="3">
        <v>95</v>
      </c>
      <c r="G14" s="3">
        <v>97</v>
      </c>
      <c r="H14" s="3">
        <f t="shared" si="0"/>
        <v>472</v>
      </c>
      <c r="I14" s="3">
        <f t="shared" si="1"/>
        <v>94.4</v>
      </c>
    </row>
    <row r="15" spans="1:9">
      <c r="A15" s="3" t="s">
        <v>91</v>
      </c>
      <c r="B15" s="3" t="s">
        <v>100</v>
      </c>
      <c r="C15" s="3">
        <v>83</v>
      </c>
      <c r="D15" s="3">
        <v>86</v>
      </c>
      <c r="E15" s="3">
        <v>86</v>
      </c>
      <c r="F15" s="3">
        <v>85</v>
      </c>
      <c r="G15" s="3">
        <v>81</v>
      </c>
      <c r="H15" s="3">
        <f t="shared" si="0"/>
        <v>421</v>
      </c>
      <c r="I15" s="3">
        <f t="shared" si="1"/>
        <v>84.2</v>
      </c>
    </row>
    <row r="16" spans="1:9">
      <c r="A16" s="3" t="s">
        <v>92</v>
      </c>
      <c r="B16" s="3" t="s">
        <v>100</v>
      </c>
      <c r="C16" s="3">
        <v>75</v>
      </c>
      <c r="D16" s="3">
        <v>78</v>
      </c>
      <c r="E16" s="3">
        <v>76</v>
      </c>
      <c r="F16" s="3">
        <v>81</v>
      </c>
      <c r="G16" s="3">
        <v>75</v>
      </c>
      <c r="H16" s="3">
        <f t="shared" si="0"/>
        <v>385</v>
      </c>
      <c r="I16" s="3">
        <f t="shared" si="1"/>
        <v>77</v>
      </c>
    </row>
    <row r="17" spans="1:9">
      <c r="A17" s="3" t="s">
        <v>93</v>
      </c>
      <c r="B17" s="3" t="s">
        <v>97</v>
      </c>
      <c r="C17" s="3">
        <v>88</v>
      </c>
      <c r="D17" s="3">
        <v>86</v>
      </c>
      <c r="E17" s="3">
        <v>88</v>
      </c>
      <c r="F17" s="3">
        <v>90</v>
      </c>
      <c r="G17" s="3">
        <v>77</v>
      </c>
      <c r="H17" s="3">
        <f t="shared" si="0"/>
        <v>429</v>
      </c>
      <c r="I17" s="3">
        <f t="shared" si="1"/>
        <v>85.8</v>
      </c>
    </row>
    <row r="18" spans="1:9">
      <c r="A18" s="3" t="s">
        <v>94</v>
      </c>
      <c r="B18" s="3" t="s">
        <v>100</v>
      </c>
      <c r="C18" s="3">
        <v>99</v>
      </c>
      <c r="D18" s="3">
        <v>97</v>
      </c>
      <c r="E18" s="3">
        <v>98</v>
      </c>
      <c r="F18" s="3">
        <v>97</v>
      </c>
      <c r="G18" s="3">
        <v>99</v>
      </c>
      <c r="H18" s="3">
        <f t="shared" si="0"/>
        <v>490</v>
      </c>
      <c r="I18" s="3">
        <f t="shared" si="1"/>
        <v>98</v>
      </c>
    </row>
    <row r="19" spans="1:9">
      <c r="A19" s="3" t="s">
        <v>95</v>
      </c>
      <c r="B19" s="3" t="s">
        <v>97</v>
      </c>
      <c r="C19" s="3">
        <v>72</v>
      </c>
      <c r="D19" s="3">
        <v>75</v>
      </c>
      <c r="E19" s="3">
        <v>72</v>
      </c>
      <c r="F19" s="3">
        <v>81</v>
      </c>
      <c r="G19" s="3">
        <v>74</v>
      </c>
      <c r="H19" s="3">
        <f t="shared" si="0"/>
        <v>374</v>
      </c>
      <c r="I19" s="3">
        <f t="shared" si="1"/>
        <v>74.8</v>
      </c>
    </row>
    <row r="20" spans="1:9">
      <c r="A20" s="3" t="s">
        <v>96</v>
      </c>
      <c r="B20" s="3" t="s">
        <v>100</v>
      </c>
      <c r="C20" s="3">
        <v>69</v>
      </c>
      <c r="D20" s="3">
        <v>72</v>
      </c>
      <c r="E20" s="3">
        <v>80</v>
      </c>
      <c r="F20" s="3">
        <v>77</v>
      </c>
      <c r="G20" s="3">
        <v>65</v>
      </c>
      <c r="H20" s="3">
        <f t="shared" si="0"/>
        <v>363</v>
      </c>
      <c r="I20" s="3">
        <f t="shared" si="1"/>
        <v>72.599999999999994</v>
      </c>
    </row>
  </sheetData>
  <mergeCells count="1">
    <mergeCell ref="A1:I1"/>
  </mergeCells>
  <phoneticPr fontId="1" type="noConversion"/>
  <conditionalFormatting sqref="A4:I20">
    <cfRule type="expression" dxfId="0" priority="1">
      <formula>$D4&lt;=$C4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8"/>
  <sheetViews>
    <sheetView workbookViewId="0"/>
  </sheetViews>
  <sheetFormatPr defaultRowHeight="16.5"/>
  <cols>
    <col min="1" max="1" width="9.25" bestFit="1" customWidth="1"/>
    <col min="2" max="2" width="9.875" bestFit="1" customWidth="1"/>
    <col min="7" max="9" width="12.375" bestFit="1" customWidth="1"/>
  </cols>
  <sheetData>
    <row r="1" spans="1:10">
      <c r="A1" s="23" t="s">
        <v>234</v>
      </c>
      <c r="B1" s="24" t="s">
        <v>287</v>
      </c>
      <c r="F1" s="23" t="s">
        <v>243</v>
      </c>
      <c r="G1" s="24" t="s">
        <v>254</v>
      </c>
    </row>
    <row r="2" spans="1:10">
      <c r="A2" s="3" t="s">
        <v>223</v>
      </c>
      <c r="B2" s="3" t="s">
        <v>236</v>
      </c>
      <c r="C2" s="3" t="s">
        <v>237</v>
      </c>
      <c r="D2" s="25" t="s">
        <v>235</v>
      </c>
      <c r="F2" s="3" t="s">
        <v>244</v>
      </c>
      <c r="G2" s="3" t="s">
        <v>251</v>
      </c>
      <c r="H2" s="3" t="s">
        <v>252</v>
      </c>
      <c r="I2" s="25" t="s">
        <v>250</v>
      </c>
    </row>
    <row r="3" spans="1:10">
      <c r="A3" s="3" t="s">
        <v>224</v>
      </c>
      <c r="B3" s="26">
        <v>41922</v>
      </c>
      <c r="C3" s="3" t="s">
        <v>238</v>
      </c>
      <c r="D3" s="3" t="str">
        <f>IFERROR(CHOOSE(MID(C3,2,1),"","","",""),"불량")</f>
        <v/>
      </c>
      <c r="F3" s="3" t="s">
        <v>255</v>
      </c>
      <c r="G3" s="3" t="s">
        <v>247</v>
      </c>
      <c r="H3" s="4">
        <v>650000</v>
      </c>
      <c r="I3" s="27">
        <f>H3+HLOOKUP(G3,$G$12:$I$13,2,FALSE)</f>
        <v>3150000</v>
      </c>
    </row>
    <row r="4" spans="1:10">
      <c r="A4" s="3" t="s">
        <v>225</v>
      </c>
      <c r="B4" s="26">
        <v>41922</v>
      </c>
      <c r="C4" s="3" t="s">
        <v>239</v>
      </c>
      <c r="D4" s="3" t="str">
        <f t="shared" ref="D4:D12" si="0">IFERROR(CHOOSE(MID(C4,2,1),"","","",""),"불량")</f>
        <v/>
      </c>
      <c r="F4" s="3" t="s">
        <v>256</v>
      </c>
      <c r="G4" s="3" t="s">
        <v>248</v>
      </c>
      <c r="H4" s="4">
        <v>500000</v>
      </c>
      <c r="I4" s="27">
        <f t="shared" ref="I4:I9" si="1">H4+HLOOKUP(G4,$G$12:$I$13,2,FALSE)</f>
        <v>2700000</v>
      </c>
    </row>
    <row r="5" spans="1:10">
      <c r="A5" s="3" t="s">
        <v>226</v>
      </c>
      <c r="B5" s="26">
        <v>41922</v>
      </c>
      <c r="C5" s="3" t="s">
        <v>238</v>
      </c>
      <c r="D5" s="3" t="str">
        <f t="shared" si="0"/>
        <v/>
      </c>
      <c r="F5" s="3" t="s">
        <v>257</v>
      </c>
      <c r="G5" s="3" t="s">
        <v>247</v>
      </c>
      <c r="H5" s="4">
        <v>600000</v>
      </c>
      <c r="I5" s="27">
        <f t="shared" si="1"/>
        <v>3100000</v>
      </c>
    </row>
    <row r="6" spans="1:10">
      <c r="A6" s="3" t="s">
        <v>227</v>
      </c>
      <c r="B6" s="26">
        <v>41922</v>
      </c>
      <c r="C6" s="3" t="s">
        <v>240</v>
      </c>
      <c r="D6" s="3" t="str">
        <f t="shared" si="0"/>
        <v>불량</v>
      </c>
      <c r="F6" s="3" t="s">
        <v>258</v>
      </c>
      <c r="G6" s="3" t="s">
        <v>249</v>
      </c>
      <c r="H6" s="4">
        <v>350000</v>
      </c>
      <c r="I6" s="27">
        <f t="shared" si="1"/>
        <v>2350000</v>
      </c>
    </row>
    <row r="7" spans="1:10">
      <c r="A7" s="3" t="s">
        <v>228</v>
      </c>
      <c r="B7" s="26">
        <v>41922</v>
      </c>
      <c r="C7" s="3" t="s">
        <v>241</v>
      </c>
      <c r="D7" s="3" t="str">
        <f t="shared" si="0"/>
        <v>불량</v>
      </c>
      <c r="F7" s="3" t="s">
        <v>259</v>
      </c>
      <c r="G7" s="3" t="s">
        <v>248</v>
      </c>
      <c r="H7" s="4">
        <v>550000</v>
      </c>
      <c r="I7" s="27">
        <f t="shared" si="1"/>
        <v>2750000</v>
      </c>
    </row>
    <row r="8" spans="1:10">
      <c r="A8" s="3" t="s">
        <v>229</v>
      </c>
      <c r="B8" s="26">
        <v>41924</v>
      </c>
      <c r="C8" s="3" t="s">
        <v>242</v>
      </c>
      <c r="D8" s="3" t="str">
        <f t="shared" si="0"/>
        <v/>
      </c>
      <c r="F8" s="3" t="s">
        <v>260</v>
      </c>
      <c r="G8" s="3" t="s">
        <v>249</v>
      </c>
      <c r="H8" s="4">
        <v>300000</v>
      </c>
      <c r="I8" s="27">
        <f t="shared" si="1"/>
        <v>2300000</v>
      </c>
    </row>
    <row r="9" spans="1:10">
      <c r="A9" s="3" t="s">
        <v>230</v>
      </c>
      <c r="B9" s="26">
        <v>41924</v>
      </c>
      <c r="C9" s="3" t="s">
        <v>241</v>
      </c>
      <c r="D9" s="3" t="str">
        <f t="shared" si="0"/>
        <v>불량</v>
      </c>
      <c r="F9" s="3" t="s">
        <v>261</v>
      </c>
      <c r="G9" s="3" t="s">
        <v>249</v>
      </c>
      <c r="H9" s="4">
        <v>400000</v>
      </c>
      <c r="I9" s="27">
        <f t="shared" si="1"/>
        <v>2400000</v>
      </c>
    </row>
    <row r="10" spans="1:10">
      <c r="A10" s="3" t="s">
        <v>231</v>
      </c>
      <c r="B10" s="26">
        <v>41924</v>
      </c>
      <c r="C10" s="3" t="s">
        <v>240</v>
      </c>
      <c r="D10" s="3" t="str">
        <f t="shared" si="0"/>
        <v>불량</v>
      </c>
    </row>
    <row r="11" spans="1:10">
      <c r="A11" s="3" t="s">
        <v>232</v>
      </c>
      <c r="B11" s="26">
        <v>41924</v>
      </c>
      <c r="C11" s="3" t="s">
        <v>239</v>
      </c>
      <c r="D11" s="3" t="str">
        <f t="shared" si="0"/>
        <v/>
      </c>
      <c r="F11" t="s">
        <v>253</v>
      </c>
    </row>
    <row r="12" spans="1:10">
      <c r="A12" s="3" t="s">
        <v>233</v>
      </c>
      <c r="B12" s="26">
        <v>41924</v>
      </c>
      <c r="C12" s="3" t="s">
        <v>242</v>
      </c>
      <c r="D12" s="3" t="str">
        <f t="shared" si="0"/>
        <v/>
      </c>
      <c r="F12" s="3" t="s">
        <v>246</v>
      </c>
      <c r="G12" s="3" t="s">
        <v>247</v>
      </c>
      <c r="H12" s="3" t="s">
        <v>248</v>
      </c>
      <c r="I12" s="3" t="s">
        <v>249</v>
      </c>
    </row>
    <row r="13" spans="1:10">
      <c r="F13" s="3" t="s">
        <v>245</v>
      </c>
      <c r="G13" s="4">
        <v>2500000</v>
      </c>
      <c r="H13" s="4">
        <v>2200000</v>
      </c>
      <c r="I13" s="4">
        <v>2000000</v>
      </c>
    </row>
    <row r="14" spans="1:10">
      <c r="A14" s="23" t="s">
        <v>262</v>
      </c>
      <c r="B14" s="24" t="s">
        <v>288</v>
      </c>
    </row>
    <row r="15" spans="1:10">
      <c r="A15" s="28" t="s">
        <v>263</v>
      </c>
      <c r="B15" s="3" t="s">
        <v>265</v>
      </c>
      <c r="C15" s="28" t="s">
        <v>266</v>
      </c>
      <c r="D15" s="3" t="s">
        <v>264</v>
      </c>
      <c r="E15" s="25" t="s">
        <v>222</v>
      </c>
      <c r="G15" s="23" t="s">
        <v>267</v>
      </c>
      <c r="H15" s="24" t="s">
        <v>286</v>
      </c>
    </row>
    <row r="16" spans="1:10">
      <c r="A16" s="3">
        <v>14001</v>
      </c>
      <c r="B16" s="3">
        <v>94</v>
      </c>
      <c r="C16" s="3">
        <v>92</v>
      </c>
      <c r="D16" s="3">
        <v>6</v>
      </c>
      <c r="E16" s="3" t="str">
        <f>IF(AND(AVERAGE(B16:C16)&gt;=70,D16&lt;10),"본선진출","")</f>
        <v>본선진출</v>
      </c>
      <c r="G16" s="3" t="s">
        <v>271</v>
      </c>
      <c r="H16" s="3" t="s">
        <v>269</v>
      </c>
      <c r="I16" s="3" t="s">
        <v>270</v>
      </c>
      <c r="J16" s="3" t="s">
        <v>268</v>
      </c>
    </row>
    <row r="17" spans="1:10">
      <c r="A17" s="3">
        <v>14002</v>
      </c>
      <c r="B17" s="3">
        <v>81</v>
      </c>
      <c r="C17" s="3">
        <v>76</v>
      </c>
      <c r="D17" s="3">
        <v>12</v>
      </c>
      <c r="E17" s="3" t="str">
        <f t="shared" ref="E17:E25" si="2">IF(AND(AVERAGE(B17:C17)&gt;=70,D17&lt;10),"본선진출","")</f>
        <v/>
      </c>
      <c r="G17" s="3" t="s">
        <v>272</v>
      </c>
      <c r="H17" s="3">
        <v>43</v>
      </c>
      <c r="I17" s="3">
        <v>49</v>
      </c>
      <c r="J17" s="3">
        <f>SUM(H17:I17)</f>
        <v>92</v>
      </c>
    </row>
    <row r="18" spans="1:10">
      <c r="A18" s="3">
        <v>14003</v>
      </c>
      <c r="B18" s="3">
        <v>82</v>
      </c>
      <c r="C18" s="3">
        <v>55</v>
      </c>
      <c r="D18" s="3">
        <v>1</v>
      </c>
      <c r="E18" s="3" t="str">
        <f t="shared" si="2"/>
        <v/>
      </c>
      <c r="G18" s="3" t="s">
        <v>273</v>
      </c>
      <c r="H18" s="3">
        <v>5</v>
      </c>
      <c r="I18" s="3">
        <v>9</v>
      </c>
      <c r="J18" s="3">
        <f t="shared" ref="J18:J25" si="3">SUM(H18:I18)</f>
        <v>14</v>
      </c>
    </row>
    <row r="19" spans="1:10">
      <c r="A19" s="3">
        <v>14004</v>
      </c>
      <c r="B19" s="3">
        <v>80</v>
      </c>
      <c r="C19" s="3">
        <v>86</v>
      </c>
      <c r="D19" s="3">
        <v>7</v>
      </c>
      <c r="E19" s="3" t="str">
        <f t="shared" si="2"/>
        <v>본선진출</v>
      </c>
      <c r="G19" s="3" t="s">
        <v>274</v>
      </c>
      <c r="H19" s="3">
        <v>42</v>
      </c>
      <c r="I19" s="3">
        <v>39</v>
      </c>
      <c r="J19" s="3">
        <f t="shared" si="3"/>
        <v>81</v>
      </c>
    </row>
    <row r="20" spans="1:10">
      <c r="A20" s="3">
        <v>14005</v>
      </c>
      <c r="B20" s="3">
        <v>75</v>
      </c>
      <c r="C20" s="3">
        <v>79</v>
      </c>
      <c r="D20" s="3">
        <v>8</v>
      </c>
      <c r="E20" s="3" t="str">
        <f t="shared" si="2"/>
        <v>본선진출</v>
      </c>
      <c r="G20" s="3" t="s">
        <v>275</v>
      </c>
      <c r="H20" s="3">
        <v>23</v>
      </c>
      <c r="I20" s="3">
        <v>34</v>
      </c>
      <c r="J20" s="3">
        <f t="shared" si="3"/>
        <v>57</v>
      </c>
    </row>
    <row r="21" spans="1:10">
      <c r="A21" s="3">
        <v>14006</v>
      </c>
      <c r="B21" s="3">
        <v>91</v>
      </c>
      <c r="C21" s="3">
        <v>88</v>
      </c>
      <c r="D21" s="3">
        <v>3</v>
      </c>
      <c r="E21" s="3" t="str">
        <f t="shared" si="2"/>
        <v>본선진출</v>
      </c>
      <c r="G21" s="3" t="s">
        <v>276</v>
      </c>
      <c r="H21" s="3">
        <v>32</v>
      </c>
      <c r="I21" s="3">
        <v>43</v>
      </c>
      <c r="J21" s="3">
        <f t="shared" si="3"/>
        <v>75</v>
      </c>
    </row>
    <row r="22" spans="1:10">
      <c r="A22" s="3">
        <v>14007</v>
      </c>
      <c r="B22" s="3">
        <v>64</v>
      </c>
      <c r="C22" s="3">
        <v>61</v>
      </c>
      <c r="D22" s="3">
        <v>5</v>
      </c>
      <c r="E22" s="3" t="str">
        <f t="shared" si="2"/>
        <v/>
      </c>
      <c r="G22" s="3" t="s">
        <v>277</v>
      </c>
      <c r="H22" s="3">
        <v>15</v>
      </c>
      <c r="I22" s="3">
        <v>16</v>
      </c>
      <c r="J22" s="3">
        <f t="shared" si="3"/>
        <v>31</v>
      </c>
    </row>
    <row r="23" spans="1:10">
      <c r="A23" s="3">
        <v>14008</v>
      </c>
      <c r="B23" s="3">
        <v>52</v>
      </c>
      <c r="C23" s="3">
        <v>69</v>
      </c>
      <c r="D23" s="3">
        <v>8</v>
      </c>
      <c r="E23" s="3" t="str">
        <f t="shared" si="2"/>
        <v/>
      </c>
      <c r="G23" s="3" t="s">
        <v>278</v>
      </c>
      <c r="H23" s="3">
        <v>26</v>
      </c>
      <c r="I23" s="3">
        <v>26</v>
      </c>
      <c r="J23" s="3">
        <f t="shared" si="3"/>
        <v>52</v>
      </c>
    </row>
    <row r="24" spans="1:10">
      <c r="A24" s="3">
        <v>14009</v>
      </c>
      <c r="B24" s="3">
        <v>84</v>
      </c>
      <c r="C24" s="3">
        <v>88</v>
      </c>
      <c r="D24" s="3">
        <v>2</v>
      </c>
      <c r="E24" s="3" t="str">
        <f t="shared" si="2"/>
        <v>본선진출</v>
      </c>
      <c r="G24" s="3" t="s">
        <v>279</v>
      </c>
      <c r="H24" s="3">
        <v>43</v>
      </c>
      <c r="I24" s="3">
        <v>40</v>
      </c>
      <c r="J24" s="3">
        <f t="shared" si="3"/>
        <v>83</v>
      </c>
    </row>
    <row r="25" spans="1:10">
      <c r="A25" s="3">
        <v>14010</v>
      </c>
      <c r="B25" s="3">
        <v>80</v>
      </c>
      <c r="C25" s="3">
        <v>78</v>
      </c>
      <c r="D25" s="3">
        <v>5</v>
      </c>
      <c r="E25" s="3" t="str">
        <f t="shared" si="2"/>
        <v>본선진출</v>
      </c>
      <c r="G25" s="3" t="s">
        <v>280</v>
      </c>
      <c r="H25" s="3">
        <v>39</v>
      </c>
      <c r="I25" s="3">
        <v>46</v>
      </c>
      <c r="J25" s="3">
        <f t="shared" si="3"/>
        <v>85</v>
      </c>
    </row>
    <row r="26" spans="1:10">
      <c r="G26" s="37" t="s">
        <v>281</v>
      </c>
      <c r="H26" s="37"/>
      <c r="I26" s="37"/>
      <c r="J26" s="3">
        <f>COUNTIF(J17:J25,"&gt;=80")-COUNTIF(J17:J25,"&gt;=90")</f>
        <v>3</v>
      </c>
    </row>
    <row r="27" spans="1:10">
      <c r="A27" s="23" t="s">
        <v>282</v>
      </c>
      <c r="B27" s="24" t="s">
        <v>285</v>
      </c>
    </row>
    <row r="28" spans="1:10">
      <c r="A28" s="3" t="s">
        <v>283</v>
      </c>
      <c r="B28" s="3" t="s">
        <v>289</v>
      </c>
      <c r="C28" s="3" t="s">
        <v>290</v>
      </c>
      <c r="D28" s="3" t="s">
        <v>291</v>
      </c>
      <c r="E28" s="3" t="s">
        <v>284</v>
      </c>
      <c r="F28" s="25" t="s">
        <v>292</v>
      </c>
    </row>
    <row r="29" spans="1:10">
      <c r="A29" s="3" t="s">
        <v>293</v>
      </c>
      <c r="B29" s="3">
        <v>15</v>
      </c>
      <c r="C29" s="3">
        <v>13</v>
      </c>
      <c r="D29" s="3">
        <v>10</v>
      </c>
      <c r="E29" s="3">
        <f>B29*3+C29*1</f>
        <v>58</v>
      </c>
      <c r="F29" s="3" t="str">
        <f>IF(RANK(E29,$E$29:$E$38)&lt;=2,"결승진출","")</f>
        <v/>
      </c>
    </row>
    <row r="30" spans="1:10">
      <c r="A30" s="3" t="s">
        <v>294</v>
      </c>
      <c r="B30" s="3">
        <v>7</v>
      </c>
      <c r="C30" s="3">
        <v>15</v>
      </c>
      <c r="D30" s="3">
        <v>16</v>
      </c>
      <c r="E30" s="3">
        <f t="shared" ref="E30:E38" si="4">B30*3+C30*1</f>
        <v>36</v>
      </c>
      <c r="F30" s="3" t="str">
        <f t="shared" ref="F30:F38" si="5">IF(RANK(E30,$E$29:$E$38)&lt;=2,"결승진출","")</f>
        <v/>
      </c>
    </row>
    <row r="31" spans="1:10">
      <c r="A31" s="3" t="s">
        <v>295</v>
      </c>
      <c r="B31" s="3">
        <v>24</v>
      </c>
      <c r="C31" s="3">
        <v>9</v>
      </c>
      <c r="D31" s="3">
        <v>5</v>
      </c>
      <c r="E31" s="3">
        <f t="shared" si="4"/>
        <v>81</v>
      </c>
      <c r="F31" s="3" t="str">
        <f t="shared" si="5"/>
        <v>결승진출</v>
      </c>
    </row>
    <row r="32" spans="1:10">
      <c r="A32" s="3" t="s">
        <v>296</v>
      </c>
      <c r="B32" s="3">
        <v>14</v>
      </c>
      <c r="C32" s="3">
        <v>12</v>
      </c>
      <c r="D32" s="3">
        <v>12</v>
      </c>
      <c r="E32" s="3">
        <f t="shared" si="4"/>
        <v>54</v>
      </c>
      <c r="F32" s="3" t="str">
        <f t="shared" si="5"/>
        <v/>
      </c>
    </row>
    <row r="33" spans="1:6">
      <c r="A33" s="3" t="s">
        <v>297</v>
      </c>
      <c r="B33" s="3">
        <v>9</v>
      </c>
      <c r="C33" s="3">
        <v>13</v>
      </c>
      <c r="D33" s="3">
        <v>16</v>
      </c>
      <c r="E33" s="3">
        <f t="shared" si="4"/>
        <v>40</v>
      </c>
      <c r="F33" s="3" t="str">
        <f t="shared" si="5"/>
        <v/>
      </c>
    </row>
    <row r="34" spans="1:6">
      <c r="A34" s="3" t="s">
        <v>298</v>
      </c>
      <c r="B34" s="3">
        <v>14</v>
      </c>
      <c r="C34" s="3">
        <v>9</v>
      </c>
      <c r="D34" s="3">
        <v>15</v>
      </c>
      <c r="E34" s="3">
        <f t="shared" si="4"/>
        <v>51</v>
      </c>
      <c r="F34" s="3" t="str">
        <f t="shared" si="5"/>
        <v/>
      </c>
    </row>
    <row r="35" spans="1:6">
      <c r="A35" s="3" t="s">
        <v>299</v>
      </c>
      <c r="B35" s="3">
        <v>8</v>
      </c>
      <c r="C35" s="3">
        <v>16</v>
      </c>
      <c r="D35" s="3">
        <v>14</v>
      </c>
      <c r="E35" s="3">
        <f t="shared" si="4"/>
        <v>40</v>
      </c>
      <c r="F35" s="3" t="str">
        <f t="shared" si="5"/>
        <v/>
      </c>
    </row>
    <row r="36" spans="1:6">
      <c r="A36" s="3" t="s">
        <v>300</v>
      </c>
      <c r="B36" s="3">
        <v>17</v>
      </c>
      <c r="C36" s="3">
        <v>9</v>
      </c>
      <c r="D36" s="3">
        <v>12</v>
      </c>
      <c r="E36" s="3">
        <f t="shared" si="4"/>
        <v>60</v>
      </c>
      <c r="F36" s="3" t="str">
        <f t="shared" si="5"/>
        <v>결승진출</v>
      </c>
    </row>
    <row r="37" spans="1:6">
      <c r="A37" s="3" t="s">
        <v>301</v>
      </c>
      <c r="B37" s="3">
        <v>13</v>
      </c>
      <c r="C37" s="3">
        <v>11</v>
      </c>
      <c r="D37" s="3">
        <v>14</v>
      </c>
      <c r="E37" s="3">
        <f t="shared" si="4"/>
        <v>50</v>
      </c>
      <c r="F37" s="3" t="str">
        <f t="shared" si="5"/>
        <v/>
      </c>
    </row>
    <row r="38" spans="1:6">
      <c r="A38" s="3" t="s">
        <v>302</v>
      </c>
      <c r="B38" s="3">
        <v>7</v>
      </c>
      <c r="C38" s="3">
        <v>13</v>
      </c>
      <c r="D38" s="3">
        <v>18</v>
      </c>
      <c r="E38" s="3">
        <f t="shared" si="4"/>
        <v>34</v>
      </c>
      <c r="F38" s="3" t="str">
        <f t="shared" si="5"/>
        <v/>
      </c>
    </row>
  </sheetData>
  <mergeCells count="1">
    <mergeCell ref="G26:I2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sqref="A1:E1"/>
    </sheetView>
  </sheetViews>
  <sheetFormatPr defaultRowHeight="16.5"/>
  <cols>
    <col min="1" max="1" width="7.5" customWidth="1"/>
    <col min="2" max="2" width="14.5" customWidth="1"/>
    <col min="3" max="4" width="12.75" customWidth="1"/>
  </cols>
  <sheetData>
    <row r="1" spans="1:5" ht="20.25">
      <c r="A1" s="36" t="s">
        <v>159</v>
      </c>
      <c r="B1" s="36"/>
      <c r="C1" s="36"/>
      <c r="D1" s="36"/>
      <c r="E1" s="36"/>
    </row>
    <row r="2" spans="1:5">
      <c r="E2" t="s">
        <v>160</v>
      </c>
    </row>
    <row r="3" spans="1:5">
      <c r="A3" s="3" t="s">
        <v>106</v>
      </c>
      <c r="B3" s="3" t="s">
        <v>102</v>
      </c>
      <c r="C3" s="3" t="s">
        <v>103</v>
      </c>
      <c r="D3" s="3" t="s">
        <v>104</v>
      </c>
      <c r="E3" s="3" t="s">
        <v>105</v>
      </c>
    </row>
    <row r="4" spans="1:5">
      <c r="A4" s="3" t="s">
        <v>107</v>
      </c>
      <c r="B4" s="3" t="s">
        <v>118</v>
      </c>
      <c r="C4" s="3">
        <v>425</v>
      </c>
      <c r="D4" s="3">
        <v>472</v>
      </c>
      <c r="E4" s="3">
        <v>458</v>
      </c>
    </row>
    <row r="5" spans="1:5">
      <c r="A5" s="3" t="s">
        <v>107</v>
      </c>
      <c r="B5" s="3" t="s">
        <v>119</v>
      </c>
      <c r="C5" s="3">
        <v>365</v>
      </c>
      <c r="D5" s="3">
        <v>405</v>
      </c>
      <c r="E5" s="3">
        <v>393</v>
      </c>
    </row>
    <row r="6" spans="1:5">
      <c r="A6" s="3" t="s">
        <v>107</v>
      </c>
      <c r="B6" s="3" t="s">
        <v>120</v>
      </c>
      <c r="C6" s="3">
        <v>648</v>
      </c>
      <c r="D6" s="3">
        <v>719</v>
      </c>
      <c r="E6" s="3">
        <v>697</v>
      </c>
    </row>
    <row r="7" spans="1:5">
      <c r="A7" s="3" t="s">
        <v>109</v>
      </c>
      <c r="B7" s="3" t="s">
        <v>112</v>
      </c>
      <c r="C7" s="3">
        <v>448</v>
      </c>
      <c r="D7" s="3">
        <v>497</v>
      </c>
      <c r="E7" s="3">
        <v>482</v>
      </c>
    </row>
    <row r="8" spans="1:5">
      <c r="A8" s="3" t="s">
        <v>109</v>
      </c>
      <c r="B8" s="3" t="s">
        <v>113</v>
      </c>
      <c r="C8" s="3">
        <v>684</v>
      </c>
      <c r="D8" s="3">
        <v>759</v>
      </c>
      <c r="E8" s="3">
        <v>736</v>
      </c>
    </row>
    <row r="9" spans="1:5">
      <c r="A9" s="3" t="s">
        <v>109</v>
      </c>
      <c r="B9" s="3" t="s">
        <v>114</v>
      </c>
      <c r="C9" s="3">
        <v>515</v>
      </c>
      <c r="D9" s="3">
        <v>572</v>
      </c>
      <c r="E9" s="3">
        <v>555</v>
      </c>
    </row>
    <row r="10" spans="1:5">
      <c r="A10" s="3" t="s">
        <v>108</v>
      </c>
      <c r="B10" s="3" t="s">
        <v>115</v>
      </c>
      <c r="C10" s="3">
        <v>644</v>
      </c>
      <c r="D10" s="3">
        <v>715</v>
      </c>
      <c r="E10" s="3">
        <v>694</v>
      </c>
    </row>
    <row r="11" spans="1:5">
      <c r="A11" s="3" t="s">
        <v>108</v>
      </c>
      <c r="B11" s="3" t="s">
        <v>116</v>
      </c>
      <c r="C11" s="3">
        <v>821</v>
      </c>
      <c r="D11" s="3">
        <v>911</v>
      </c>
      <c r="E11" s="3">
        <v>884</v>
      </c>
    </row>
    <row r="12" spans="1:5">
      <c r="A12" s="3" t="s">
        <v>108</v>
      </c>
      <c r="B12" s="3" t="s">
        <v>117</v>
      </c>
      <c r="C12" s="3">
        <v>356</v>
      </c>
      <c r="D12" s="3">
        <v>395</v>
      </c>
      <c r="E12" s="3">
        <v>383</v>
      </c>
    </row>
    <row r="13" spans="1:5">
      <c r="A13" s="3" t="s">
        <v>110</v>
      </c>
      <c r="B13" s="3" t="s">
        <v>121</v>
      </c>
      <c r="C13" s="3">
        <v>843</v>
      </c>
      <c r="D13" s="3">
        <v>936</v>
      </c>
      <c r="E13" s="3">
        <v>908</v>
      </c>
    </row>
    <row r="14" spans="1:5">
      <c r="A14" s="3" t="s">
        <v>110</v>
      </c>
      <c r="B14" s="3" t="s">
        <v>122</v>
      </c>
      <c r="C14" s="3">
        <v>348</v>
      </c>
      <c r="D14" s="3">
        <v>386</v>
      </c>
      <c r="E14" s="3">
        <v>374</v>
      </c>
    </row>
    <row r="15" spans="1:5">
      <c r="A15" s="3" t="s">
        <v>110</v>
      </c>
      <c r="B15" s="3" t="s">
        <v>123</v>
      </c>
      <c r="C15" s="3">
        <v>547</v>
      </c>
      <c r="D15" s="3">
        <v>607</v>
      </c>
      <c r="E15" s="3">
        <v>589</v>
      </c>
    </row>
    <row r="16" spans="1:5">
      <c r="A16" s="3" t="s">
        <v>111</v>
      </c>
      <c r="B16" s="3" t="s">
        <v>124</v>
      </c>
      <c r="C16" s="3">
        <v>642</v>
      </c>
      <c r="D16" s="3">
        <v>713</v>
      </c>
      <c r="E16" s="3">
        <v>692</v>
      </c>
    </row>
    <row r="17" spans="1:5">
      <c r="A17" s="3" t="s">
        <v>111</v>
      </c>
      <c r="B17" s="3" t="s">
        <v>125</v>
      </c>
      <c r="C17" s="3">
        <v>458</v>
      </c>
      <c r="D17" s="3">
        <v>508</v>
      </c>
      <c r="E17" s="3">
        <v>493</v>
      </c>
    </row>
    <row r="18" spans="1:5">
      <c r="A18" s="3" t="s">
        <v>111</v>
      </c>
      <c r="B18" s="3" t="s">
        <v>126</v>
      </c>
      <c r="C18" s="3">
        <v>751</v>
      </c>
      <c r="D18" s="3">
        <v>576</v>
      </c>
      <c r="E18" s="3">
        <v>689</v>
      </c>
    </row>
    <row r="22" spans="1:5">
      <c r="A22" s="16" t="s">
        <v>199</v>
      </c>
      <c r="B22" t="s">
        <v>200</v>
      </c>
    </row>
    <row r="24" spans="1:5">
      <c r="B24" s="16" t="s">
        <v>207</v>
      </c>
    </row>
    <row r="25" spans="1:5">
      <c r="A25" s="16" t="s">
        <v>208</v>
      </c>
      <c r="B25" t="s">
        <v>209</v>
      </c>
      <c r="C25" t="s">
        <v>210</v>
      </c>
      <c r="D25" t="s">
        <v>211</v>
      </c>
    </row>
    <row r="26" spans="1:5">
      <c r="A26" t="s">
        <v>201</v>
      </c>
      <c r="B26" s="17">
        <v>579.33333333333337</v>
      </c>
      <c r="C26" s="17">
        <v>643</v>
      </c>
      <c r="D26" s="17">
        <v>623.66666666666663</v>
      </c>
    </row>
    <row r="27" spans="1:5">
      <c r="A27" t="s">
        <v>202</v>
      </c>
      <c r="B27" s="17">
        <v>549</v>
      </c>
      <c r="C27" s="17">
        <v>609.33333333333337</v>
      </c>
      <c r="D27" s="17">
        <v>591</v>
      </c>
    </row>
    <row r="28" spans="1:5">
      <c r="A28" t="s">
        <v>203</v>
      </c>
      <c r="B28" s="17">
        <v>617</v>
      </c>
      <c r="C28" s="17">
        <v>599</v>
      </c>
      <c r="D28" s="17">
        <v>624.66666666666663</v>
      </c>
    </row>
    <row r="29" spans="1:5">
      <c r="A29" t="s">
        <v>204</v>
      </c>
      <c r="B29" s="17">
        <v>607</v>
      </c>
      <c r="C29" s="17">
        <v>673.66666666666663</v>
      </c>
      <c r="D29" s="17">
        <v>653.66666666666663</v>
      </c>
    </row>
    <row r="30" spans="1:5">
      <c r="A30" t="s">
        <v>205</v>
      </c>
      <c r="B30" s="17">
        <v>479.33333333333331</v>
      </c>
      <c r="C30" s="17">
        <v>532</v>
      </c>
      <c r="D30" s="17">
        <v>516</v>
      </c>
    </row>
    <row r="31" spans="1:5">
      <c r="A31" t="s">
        <v>206</v>
      </c>
      <c r="B31" s="17">
        <v>566.33333333333337</v>
      </c>
      <c r="C31" s="17">
        <v>611.4</v>
      </c>
      <c r="D31" s="17">
        <v>601.79999999999995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sqref="A1:H1"/>
    </sheetView>
  </sheetViews>
  <sheetFormatPr defaultRowHeight="16.5" outlineLevelRow="3"/>
  <cols>
    <col min="4" max="6" width="12.375" bestFit="1" customWidth="1"/>
    <col min="7" max="7" width="10.875" bestFit="1" customWidth="1"/>
    <col min="8" max="8" width="12.375" bestFit="1" customWidth="1"/>
  </cols>
  <sheetData>
    <row r="1" spans="1:8" ht="20.25">
      <c r="A1" s="36" t="s">
        <v>158</v>
      </c>
      <c r="B1" s="36"/>
      <c r="C1" s="36"/>
      <c r="D1" s="36"/>
      <c r="E1" s="36"/>
      <c r="F1" s="36"/>
      <c r="G1" s="36"/>
      <c r="H1" s="36"/>
    </row>
    <row r="3" spans="1:8">
      <c r="A3" s="3" t="s">
        <v>127</v>
      </c>
      <c r="B3" s="3" t="s">
        <v>128</v>
      </c>
      <c r="C3" s="3" t="s">
        <v>129</v>
      </c>
      <c r="D3" s="3" t="s">
        <v>130</v>
      </c>
      <c r="E3" s="3" t="s">
        <v>157</v>
      </c>
      <c r="F3" s="3" t="s">
        <v>131</v>
      </c>
      <c r="G3" s="3" t="s">
        <v>132</v>
      </c>
      <c r="H3" s="3" t="s">
        <v>133</v>
      </c>
    </row>
    <row r="4" spans="1:8" outlineLevel="3">
      <c r="A4" s="3" t="s">
        <v>139</v>
      </c>
      <c r="B4" s="3" t="s">
        <v>150</v>
      </c>
      <c r="C4" s="3" t="s">
        <v>154</v>
      </c>
      <c r="D4" s="4">
        <v>2250000</v>
      </c>
      <c r="E4" s="4">
        <v>600000</v>
      </c>
      <c r="F4" s="4">
        <v>1300000</v>
      </c>
      <c r="G4" s="4">
        <f>SUM(D4:F4)*12%</f>
        <v>498000</v>
      </c>
      <c r="H4" s="4">
        <f>ROUND(D4+E4+F4-G4,-4)</f>
        <v>3650000</v>
      </c>
    </row>
    <row r="5" spans="1:8" outlineLevel="3">
      <c r="A5" s="3" t="s">
        <v>135</v>
      </c>
      <c r="B5" s="3" t="s">
        <v>149</v>
      </c>
      <c r="C5" s="3" t="s">
        <v>154</v>
      </c>
      <c r="D5" s="4">
        <v>2200000</v>
      </c>
      <c r="E5" s="4">
        <v>600000</v>
      </c>
      <c r="F5" s="4">
        <v>1200000</v>
      </c>
      <c r="G5" s="4">
        <f>SUM(D5:F5)*12%</f>
        <v>480000</v>
      </c>
      <c r="H5" s="4">
        <f>ROUND(D5+E5+F5-G5,-4)</f>
        <v>3520000</v>
      </c>
    </row>
    <row r="6" spans="1:8" outlineLevel="3">
      <c r="A6" s="3" t="s">
        <v>143</v>
      </c>
      <c r="B6" s="3" t="s">
        <v>151</v>
      </c>
      <c r="C6" s="3" t="s">
        <v>154</v>
      </c>
      <c r="D6" s="4">
        <v>2400000</v>
      </c>
      <c r="E6" s="4">
        <v>750000</v>
      </c>
      <c r="F6" s="4">
        <v>1400000</v>
      </c>
      <c r="G6" s="4">
        <f>SUM(D6:F6)*12%</f>
        <v>546000</v>
      </c>
      <c r="H6" s="4">
        <f>ROUND(D6+E6+F6-G6,-4)</f>
        <v>4000000</v>
      </c>
    </row>
    <row r="7" spans="1:8" outlineLevel="2">
      <c r="A7" s="3"/>
      <c r="B7" s="3"/>
      <c r="C7" s="18" t="s">
        <v>216</v>
      </c>
      <c r="D7" s="4"/>
      <c r="E7" s="4"/>
      <c r="F7" s="4"/>
      <c r="G7" s="4"/>
      <c r="H7" s="4">
        <f>SUBTOTAL(4,H4:H6)</f>
        <v>4000000</v>
      </c>
    </row>
    <row r="8" spans="1:8" outlineLevel="1">
      <c r="A8" s="3"/>
      <c r="B8" s="3"/>
      <c r="C8" s="18" t="s">
        <v>212</v>
      </c>
      <c r="D8" s="4"/>
      <c r="E8" s="4">
        <f>SUBTOTAL(9,E4:E6)</f>
        <v>1950000</v>
      </c>
      <c r="F8" s="4">
        <f>SUBTOTAL(9,F4:F6)</f>
        <v>3900000</v>
      </c>
      <c r="G8" s="4"/>
      <c r="H8" s="4"/>
    </row>
    <row r="9" spans="1:8" outlineLevel="3">
      <c r="A9" s="3" t="s">
        <v>140</v>
      </c>
      <c r="B9" s="3" t="s">
        <v>150</v>
      </c>
      <c r="C9" s="3" t="s">
        <v>155</v>
      </c>
      <c r="D9" s="4">
        <v>1800000</v>
      </c>
      <c r="E9" s="4">
        <v>450000</v>
      </c>
      <c r="F9" s="4">
        <v>900000</v>
      </c>
      <c r="G9" s="4">
        <f>SUM(D9:F9)*12%</f>
        <v>378000</v>
      </c>
      <c r="H9" s="4">
        <f>ROUND(D9+E9+F9-G9,-4)</f>
        <v>2770000</v>
      </c>
    </row>
    <row r="10" spans="1:8" outlineLevel="3">
      <c r="A10" s="3" t="s">
        <v>136</v>
      </c>
      <c r="B10" s="3" t="s">
        <v>149</v>
      </c>
      <c r="C10" s="3" t="s">
        <v>155</v>
      </c>
      <c r="D10" s="4">
        <v>1950000</v>
      </c>
      <c r="E10" s="4">
        <v>550000</v>
      </c>
      <c r="F10" s="4">
        <v>1000000</v>
      </c>
      <c r="G10" s="4">
        <f>SUM(D10:F10)*12%</f>
        <v>420000</v>
      </c>
      <c r="H10" s="4">
        <f>ROUND(D10+E10+F10-G10,-4)</f>
        <v>3080000</v>
      </c>
    </row>
    <row r="11" spans="1:8" outlineLevel="3">
      <c r="A11" s="3" t="s">
        <v>144</v>
      </c>
      <c r="B11" s="3" t="s">
        <v>151</v>
      </c>
      <c r="C11" s="3" t="s">
        <v>155</v>
      </c>
      <c r="D11" s="4">
        <v>1850000</v>
      </c>
      <c r="E11" s="4">
        <v>600000</v>
      </c>
      <c r="F11" s="4">
        <v>950000</v>
      </c>
      <c r="G11" s="4">
        <f>SUM(D11:F11)*12%</f>
        <v>408000</v>
      </c>
      <c r="H11" s="4">
        <f>ROUND(D11+E11+F11-G11,-4)</f>
        <v>2990000</v>
      </c>
    </row>
    <row r="12" spans="1:8" outlineLevel="3">
      <c r="A12" s="3" t="s">
        <v>147</v>
      </c>
      <c r="B12" s="3" t="s">
        <v>152</v>
      </c>
      <c r="C12" s="3" t="s">
        <v>155</v>
      </c>
      <c r="D12" s="4">
        <v>2000000</v>
      </c>
      <c r="E12" s="4">
        <v>700000</v>
      </c>
      <c r="F12" s="4">
        <v>1100000</v>
      </c>
      <c r="G12" s="4">
        <f>SUM(D12:F12)*12%</f>
        <v>456000</v>
      </c>
      <c r="H12" s="4">
        <f>ROUND(D12+E12+F12-G12,-4)</f>
        <v>3340000</v>
      </c>
    </row>
    <row r="13" spans="1:8" outlineLevel="2">
      <c r="A13" s="3"/>
      <c r="B13" s="3"/>
      <c r="C13" s="18" t="s">
        <v>217</v>
      </c>
      <c r="D13" s="4"/>
      <c r="E13" s="4"/>
      <c r="F13" s="4"/>
      <c r="G13" s="4"/>
      <c r="H13" s="4">
        <f>SUBTOTAL(4,H9:H12)</f>
        <v>3340000</v>
      </c>
    </row>
    <row r="14" spans="1:8" outlineLevel="1">
      <c r="A14" s="3"/>
      <c r="B14" s="3"/>
      <c r="C14" s="18" t="s">
        <v>213</v>
      </c>
      <c r="D14" s="4"/>
      <c r="E14" s="4">
        <f>SUBTOTAL(9,E9:E12)</f>
        <v>2300000</v>
      </c>
      <c r="F14" s="4">
        <f>SUBTOTAL(9,F9:F12)</f>
        <v>3950000</v>
      </c>
      <c r="G14" s="4"/>
      <c r="H14" s="4"/>
    </row>
    <row r="15" spans="1:8" outlineLevel="3">
      <c r="A15" s="3" t="s">
        <v>134</v>
      </c>
      <c r="B15" s="3" t="s">
        <v>149</v>
      </c>
      <c r="C15" s="3" t="s">
        <v>153</v>
      </c>
      <c r="D15" s="4">
        <v>2750000</v>
      </c>
      <c r="E15" s="4">
        <v>600000</v>
      </c>
      <c r="F15" s="4">
        <v>1800000</v>
      </c>
      <c r="G15" s="4">
        <f>SUM(D15:F15)*12%</f>
        <v>618000</v>
      </c>
      <c r="H15" s="4">
        <f>ROUND(D15+E15+F15-G15,-4)</f>
        <v>4530000</v>
      </c>
    </row>
    <row r="16" spans="1:8" outlineLevel="3">
      <c r="A16" s="3" t="s">
        <v>138</v>
      </c>
      <c r="B16" s="3" t="s">
        <v>150</v>
      </c>
      <c r="C16" s="3" t="s">
        <v>153</v>
      </c>
      <c r="D16" s="4">
        <v>2650000</v>
      </c>
      <c r="E16" s="4">
        <v>950000</v>
      </c>
      <c r="F16" s="4">
        <v>1600000</v>
      </c>
      <c r="G16" s="4">
        <f>SUM(D16:F16)*12%</f>
        <v>624000</v>
      </c>
      <c r="H16" s="4">
        <f>ROUND(D16+E16+F16-G16,-4)</f>
        <v>4580000</v>
      </c>
    </row>
    <row r="17" spans="1:8" outlineLevel="3">
      <c r="A17" s="3" t="s">
        <v>146</v>
      </c>
      <c r="B17" s="3" t="s">
        <v>152</v>
      </c>
      <c r="C17" s="3" t="s">
        <v>153</v>
      </c>
      <c r="D17" s="4">
        <v>2500000</v>
      </c>
      <c r="E17" s="4">
        <v>800000</v>
      </c>
      <c r="F17" s="4">
        <v>1500000</v>
      </c>
      <c r="G17" s="4">
        <f>SUM(D17:F17)*12%</f>
        <v>576000</v>
      </c>
      <c r="H17" s="4">
        <f>ROUND(D17+E17+F17-G17,-4)</f>
        <v>4220000</v>
      </c>
    </row>
    <row r="18" spans="1:8" outlineLevel="3">
      <c r="A18" s="3" t="s">
        <v>142</v>
      </c>
      <c r="B18" s="3" t="s">
        <v>151</v>
      </c>
      <c r="C18" s="3" t="s">
        <v>153</v>
      </c>
      <c r="D18" s="4">
        <v>2800000</v>
      </c>
      <c r="E18" s="4">
        <v>700000</v>
      </c>
      <c r="F18" s="4">
        <v>1900000</v>
      </c>
      <c r="G18" s="4">
        <f>SUM(D18:F18)*12%</f>
        <v>648000</v>
      </c>
      <c r="H18" s="4">
        <f>ROUND(D18+E18+F18-G18,-4)</f>
        <v>4750000</v>
      </c>
    </row>
    <row r="19" spans="1:8" outlineLevel="2">
      <c r="A19" s="3"/>
      <c r="B19" s="3"/>
      <c r="C19" s="18" t="s">
        <v>218</v>
      </c>
      <c r="D19" s="4"/>
      <c r="E19" s="4"/>
      <c r="F19" s="4"/>
      <c r="G19" s="4"/>
      <c r="H19" s="4">
        <f>SUBTOTAL(4,H15:H18)</f>
        <v>4750000</v>
      </c>
    </row>
    <row r="20" spans="1:8" outlineLevel="1">
      <c r="A20" s="3"/>
      <c r="B20" s="3"/>
      <c r="C20" s="18" t="s">
        <v>214</v>
      </c>
      <c r="D20" s="4"/>
      <c r="E20" s="4">
        <f>SUBTOTAL(9,E15:E18)</f>
        <v>3050000</v>
      </c>
      <c r="F20" s="4">
        <f>SUBTOTAL(9,F15:F18)</f>
        <v>6800000</v>
      </c>
      <c r="G20" s="4"/>
      <c r="H20" s="4"/>
    </row>
    <row r="21" spans="1:8" outlineLevel="3">
      <c r="A21" s="3" t="s">
        <v>148</v>
      </c>
      <c r="B21" s="3" t="s">
        <v>152</v>
      </c>
      <c r="C21" s="3" t="s">
        <v>156</v>
      </c>
      <c r="D21" s="4">
        <v>1600000</v>
      </c>
      <c r="E21" s="4">
        <v>500000</v>
      </c>
      <c r="F21" s="4">
        <v>800000</v>
      </c>
      <c r="G21" s="4">
        <f>SUM(D21:F21)*12%</f>
        <v>348000</v>
      </c>
      <c r="H21" s="4">
        <f>ROUND(D21+E21+F21-G21,-4)</f>
        <v>2550000</v>
      </c>
    </row>
    <row r="22" spans="1:8" outlineLevel="3">
      <c r="A22" s="3" t="s">
        <v>145</v>
      </c>
      <c r="B22" s="3" t="s">
        <v>151</v>
      </c>
      <c r="C22" s="3" t="s">
        <v>156</v>
      </c>
      <c r="D22" s="4">
        <v>1500000</v>
      </c>
      <c r="E22" s="4">
        <v>550000</v>
      </c>
      <c r="F22" s="4">
        <v>700000</v>
      </c>
      <c r="G22" s="4">
        <f>SUM(D22:F22)*12%</f>
        <v>330000</v>
      </c>
      <c r="H22" s="4">
        <f>ROUND(D22+E22+F22-G22,-4)</f>
        <v>2420000</v>
      </c>
    </row>
    <row r="23" spans="1:8" outlineLevel="3">
      <c r="A23" s="3" t="s">
        <v>137</v>
      </c>
      <c r="B23" s="3" t="s">
        <v>149</v>
      </c>
      <c r="C23" s="3" t="s">
        <v>156</v>
      </c>
      <c r="D23" s="4">
        <v>1550000</v>
      </c>
      <c r="E23" s="4">
        <v>500000</v>
      </c>
      <c r="F23" s="4">
        <v>750000</v>
      </c>
      <c r="G23" s="4">
        <f>SUM(D23:F23)*12%</f>
        <v>336000</v>
      </c>
      <c r="H23" s="4">
        <f>ROUND(D23+E23+F23-G23,-4)</f>
        <v>2460000</v>
      </c>
    </row>
    <row r="24" spans="1:8" outlineLevel="3">
      <c r="A24" s="3" t="s">
        <v>141</v>
      </c>
      <c r="B24" s="3" t="s">
        <v>150</v>
      </c>
      <c r="C24" s="3" t="s">
        <v>156</v>
      </c>
      <c r="D24" s="4">
        <v>1400000</v>
      </c>
      <c r="E24" s="4">
        <v>600000</v>
      </c>
      <c r="F24" s="4">
        <v>600000</v>
      </c>
      <c r="G24" s="4">
        <f>SUM(D24:F24)*12%</f>
        <v>312000</v>
      </c>
      <c r="H24" s="4">
        <f>ROUND(D24+E24+F24-G24,-4)</f>
        <v>2290000</v>
      </c>
    </row>
    <row r="25" spans="1:8" outlineLevel="2">
      <c r="A25" s="19"/>
      <c r="B25" s="19"/>
      <c r="C25" s="21" t="s">
        <v>219</v>
      </c>
      <c r="D25" s="20"/>
      <c r="E25" s="20"/>
      <c r="F25" s="20"/>
      <c r="G25" s="20"/>
      <c r="H25" s="20">
        <f>SUBTOTAL(4,H21:H24)</f>
        <v>2550000</v>
      </c>
    </row>
    <row r="26" spans="1:8" outlineLevel="1">
      <c r="A26" s="19"/>
      <c r="B26" s="19"/>
      <c r="C26" s="21" t="s">
        <v>215</v>
      </c>
      <c r="D26" s="20"/>
      <c r="E26" s="20">
        <f>SUBTOTAL(9,E21:E24)</f>
        <v>2150000</v>
      </c>
      <c r="F26" s="20">
        <f>SUBTOTAL(9,F21:F24)</f>
        <v>2850000</v>
      </c>
      <c r="G26" s="20"/>
      <c r="H26" s="20"/>
    </row>
    <row r="27" spans="1:8">
      <c r="A27" s="19"/>
      <c r="B27" s="19"/>
      <c r="C27" s="21" t="s">
        <v>220</v>
      </c>
      <c r="D27" s="20"/>
      <c r="E27" s="20"/>
      <c r="F27" s="20"/>
      <c r="G27" s="20"/>
      <c r="H27" s="20">
        <f>SUBTOTAL(4,H4:H24)</f>
        <v>4750000</v>
      </c>
    </row>
    <row r="28" spans="1:8">
      <c r="A28" s="19"/>
      <c r="B28" s="19"/>
      <c r="C28" s="21" t="s">
        <v>206</v>
      </c>
      <c r="D28" s="20"/>
      <c r="E28" s="20">
        <f>SUBTOTAL(9,E4:E24)</f>
        <v>9450000</v>
      </c>
      <c r="F28" s="20">
        <f>SUBTOTAL(9,F4:F24)</f>
        <v>17500000</v>
      </c>
      <c r="G28" s="20"/>
      <c r="H28" s="20"/>
    </row>
  </sheetData>
  <sortState ref="A4:H18">
    <sortCondition ref="C4:C18"/>
  </sortState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sqref="A1:G1"/>
    </sheetView>
  </sheetViews>
  <sheetFormatPr defaultRowHeight="16.5"/>
  <cols>
    <col min="2" max="2" width="11" bestFit="1" customWidth="1"/>
    <col min="4" max="4" width="11" bestFit="1" customWidth="1"/>
    <col min="8" max="8" width="5.625" customWidth="1"/>
  </cols>
  <sheetData>
    <row r="1" spans="1:7" ht="20.25">
      <c r="A1" s="36" t="s">
        <v>187</v>
      </c>
      <c r="B1" s="36"/>
      <c r="C1" s="36"/>
      <c r="D1" s="36"/>
      <c r="E1" s="36"/>
      <c r="F1" s="36"/>
      <c r="G1" s="36"/>
    </row>
    <row r="3" spans="1:7">
      <c r="A3" s="22" t="s">
        <v>161</v>
      </c>
      <c r="B3" s="22" t="s">
        <v>162</v>
      </c>
      <c r="C3" s="22" t="s">
        <v>163</v>
      </c>
      <c r="D3" s="22" t="s">
        <v>164</v>
      </c>
      <c r="E3" s="22" t="s">
        <v>165</v>
      </c>
      <c r="F3" s="22" t="s">
        <v>166</v>
      </c>
      <c r="G3" s="22" t="s">
        <v>221</v>
      </c>
    </row>
    <row r="4" spans="1:7">
      <c r="A4" s="5" t="s">
        <v>167</v>
      </c>
      <c r="B4" s="5" t="s">
        <v>168</v>
      </c>
      <c r="C4" s="5" t="s">
        <v>169</v>
      </c>
      <c r="D4" s="5">
        <v>43</v>
      </c>
      <c r="E4" s="5">
        <v>500</v>
      </c>
      <c r="F4" s="5">
        <v>511</v>
      </c>
      <c r="G4" s="3">
        <f>D4+E4-F4</f>
        <v>32</v>
      </c>
    </row>
    <row r="5" spans="1:7">
      <c r="A5" s="5" t="s">
        <v>170</v>
      </c>
      <c r="B5" s="5" t="s">
        <v>171</v>
      </c>
      <c r="C5" s="5" t="s">
        <v>169</v>
      </c>
      <c r="D5" s="5">
        <v>57</v>
      </c>
      <c r="E5" s="5">
        <v>450</v>
      </c>
      <c r="F5" s="5">
        <v>495</v>
      </c>
      <c r="G5" s="3">
        <f t="shared" ref="G5:G12" si="0">D5+E5-F5</f>
        <v>12</v>
      </c>
    </row>
    <row r="6" spans="1:7">
      <c r="A6" s="5" t="s">
        <v>172</v>
      </c>
      <c r="B6" s="5" t="s">
        <v>173</v>
      </c>
      <c r="C6" s="5" t="s">
        <v>174</v>
      </c>
      <c r="D6" s="5">
        <v>55</v>
      </c>
      <c r="E6" s="5">
        <v>300</v>
      </c>
      <c r="F6" s="5">
        <v>323</v>
      </c>
      <c r="G6" s="3">
        <f t="shared" si="0"/>
        <v>32</v>
      </c>
    </row>
    <row r="7" spans="1:7">
      <c r="A7" s="5" t="s">
        <v>175</v>
      </c>
      <c r="B7" s="5" t="s">
        <v>176</v>
      </c>
      <c r="C7" s="5" t="s">
        <v>169</v>
      </c>
      <c r="D7" s="5">
        <v>49</v>
      </c>
      <c r="E7" s="5">
        <v>480</v>
      </c>
      <c r="F7" s="5">
        <v>508</v>
      </c>
      <c r="G7" s="3">
        <f t="shared" si="0"/>
        <v>21</v>
      </c>
    </row>
    <row r="8" spans="1:7">
      <c r="A8" s="5" t="s">
        <v>177</v>
      </c>
      <c r="B8" s="5" t="s">
        <v>178</v>
      </c>
      <c r="C8" s="5" t="s">
        <v>169</v>
      </c>
      <c r="D8" s="5">
        <v>38</v>
      </c>
      <c r="E8" s="5">
        <v>900</v>
      </c>
      <c r="F8" s="5">
        <v>916</v>
      </c>
      <c r="G8" s="3">
        <f t="shared" si="0"/>
        <v>22</v>
      </c>
    </row>
    <row r="9" spans="1:7">
      <c r="A9" s="5" t="s">
        <v>179</v>
      </c>
      <c r="B9" s="5" t="s">
        <v>180</v>
      </c>
      <c r="C9" s="5" t="s">
        <v>174</v>
      </c>
      <c r="D9" s="5">
        <v>64</v>
      </c>
      <c r="E9" s="5">
        <v>280</v>
      </c>
      <c r="F9" s="5">
        <v>281</v>
      </c>
      <c r="G9" s="3">
        <f t="shared" si="0"/>
        <v>63</v>
      </c>
    </row>
    <row r="10" spans="1:7">
      <c r="A10" s="5" t="s">
        <v>181</v>
      </c>
      <c r="B10" s="5" t="s">
        <v>182</v>
      </c>
      <c r="C10" s="5" t="s">
        <v>169</v>
      </c>
      <c r="D10" s="5">
        <v>19</v>
      </c>
      <c r="E10" s="5">
        <v>600</v>
      </c>
      <c r="F10" s="5">
        <v>563</v>
      </c>
      <c r="G10" s="3">
        <f t="shared" si="0"/>
        <v>56</v>
      </c>
    </row>
    <row r="11" spans="1:7">
      <c r="A11" s="5" t="s">
        <v>183</v>
      </c>
      <c r="B11" s="5" t="s">
        <v>184</v>
      </c>
      <c r="C11" s="5" t="s">
        <v>174</v>
      </c>
      <c r="D11" s="5">
        <v>24</v>
      </c>
      <c r="E11" s="5">
        <v>300</v>
      </c>
      <c r="F11" s="5">
        <v>299</v>
      </c>
      <c r="G11" s="3">
        <f t="shared" si="0"/>
        <v>25</v>
      </c>
    </row>
    <row r="12" spans="1:7">
      <c r="A12" s="5" t="s">
        <v>185</v>
      </c>
      <c r="B12" s="5" t="s">
        <v>186</v>
      </c>
      <c r="C12" s="5" t="s">
        <v>174</v>
      </c>
      <c r="D12" s="5">
        <v>31</v>
      </c>
      <c r="E12" s="5">
        <v>800</v>
      </c>
      <c r="F12" s="5">
        <v>756</v>
      </c>
      <c r="G12" s="3">
        <f t="shared" si="0"/>
        <v>75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sqref="A1:D1"/>
    </sheetView>
  </sheetViews>
  <sheetFormatPr defaultRowHeight="16.5"/>
  <cols>
    <col min="1" max="1" width="13" bestFit="1" customWidth="1"/>
    <col min="2" max="2" width="9.75" bestFit="1" customWidth="1"/>
    <col min="3" max="3" width="9.125" bestFit="1" customWidth="1"/>
    <col min="4" max="4" width="13.5" bestFit="1" customWidth="1"/>
  </cols>
  <sheetData>
    <row r="1" spans="1:4" ht="20.25">
      <c r="A1" s="38" t="s">
        <v>191</v>
      </c>
      <c r="B1" s="38"/>
      <c r="C1" s="38"/>
      <c r="D1" s="38"/>
    </row>
    <row r="3" spans="1:4">
      <c r="A3" s="5" t="s">
        <v>188</v>
      </c>
      <c r="B3" s="5" t="s">
        <v>189</v>
      </c>
      <c r="C3" s="5" t="s">
        <v>166</v>
      </c>
      <c r="D3" s="5" t="s">
        <v>190</v>
      </c>
    </row>
    <row r="4" spans="1:4">
      <c r="A4" s="5" t="s">
        <v>192</v>
      </c>
      <c r="B4" s="6">
        <v>15000</v>
      </c>
      <c r="C4" s="6">
        <v>1253</v>
      </c>
      <c r="D4" s="6">
        <v>18795000</v>
      </c>
    </row>
    <row r="5" spans="1:4">
      <c r="A5" s="5" t="s">
        <v>193</v>
      </c>
      <c r="B5" s="6">
        <v>16000</v>
      </c>
      <c r="C5" s="6">
        <v>1004</v>
      </c>
      <c r="D5" s="6">
        <v>16064000</v>
      </c>
    </row>
    <row r="6" spans="1:4">
      <c r="A6" s="5" t="s">
        <v>194</v>
      </c>
      <c r="B6" s="6">
        <v>17500</v>
      </c>
      <c r="C6" s="6">
        <v>987</v>
      </c>
      <c r="D6" s="6">
        <v>17272500</v>
      </c>
    </row>
    <row r="7" spans="1:4">
      <c r="A7" s="5" t="s">
        <v>195</v>
      </c>
      <c r="B7" s="6">
        <v>15500</v>
      </c>
      <c r="C7" s="6">
        <v>1352</v>
      </c>
      <c r="D7" s="6">
        <v>20280000</v>
      </c>
    </row>
    <row r="8" spans="1:4">
      <c r="A8" s="5" t="s">
        <v>196</v>
      </c>
      <c r="B8" s="6">
        <v>16500</v>
      </c>
      <c r="C8" s="6">
        <v>726</v>
      </c>
      <c r="D8" s="6">
        <v>11616000</v>
      </c>
    </row>
    <row r="9" spans="1:4">
      <c r="A9" s="5" t="s">
        <v>197</v>
      </c>
      <c r="B9" s="6">
        <v>17000</v>
      </c>
      <c r="C9" s="6">
        <v>876</v>
      </c>
      <c r="D9" s="6">
        <v>15330000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2014-12-11T01:13:09Z</dcterms:created>
  <dcterms:modified xsi:type="dcterms:W3CDTF">2015-04-06T06:20:02Z</dcterms:modified>
</cp:coreProperties>
</file>