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270" yWindow="60" windowWidth="28035" windowHeight="1300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'기본작업-3'!$A$3:$D$19</definedName>
    <definedName name="_xlnm.Criteria" localSheetId="2">'기본작업-3'!$A$21:$B$23</definedName>
    <definedName name="_xlnm.Extract" localSheetId="2">'기본작업-3'!$A$25:$D$25</definedName>
  </definedName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E30" i="6"/>
  <c r="E29"/>
  <c r="E28"/>
  <c r="E27"/>
  <c r="E26"/>
  <c r="E25"/>
  <c r="E24"/>
  <c r="E20"/>
  <c r="E19"/>
  <c r="E18"/>
  <c r="E17"/>
  <c r="E16"/>
  <c r="E15"/>
  <c r="E14"/>
  <c r="E10"/>
  <c r="E9"/>
  <c r="E8"/>
  <c r="E7"/>
  <c r="E6"/>
  <c r="E5"/>
  <c r="E4"/>
  <c r="D11" i="7"/>
  <c r="E11"/>
  <c r="F11"/>
  <c r="G11"/>
  <c r="H11"/>
  <c r="C11"/>
  <c r="F25" i="4"/>
  <c r="E30"/>
  <c r="E31"/>
  <c r="E32"/>
  <c r="E33"/>
  <c r="E34"/>
  <c r="E35"/>
  <c r="E36"/>
  <c r="E37"/>
  <c r="E38"/>
  <c r="E29"/>
  <c r="J30"/>
  <c r="J31"/>
  <c r="J32"/>
  <c r="J33"/>
  <c r="J34"/>
  <c r="J35"/>
  <c r="J36"/>
  <c r="J37"/>
  <c r="J38"/>
  <c r="J29"/>
  <c r="J4" l="1"/>
  <c r="J5"/>
  <c r="J6"/>
  <c r="J7"/>
  <c r="J8"/>
  <c r="J9"/>
  <c r="J10"/>
  <c r="J11"/>
  <c r="J12"/>
  <c r="J3"/>
  <c r="D3" l="1"/>
  <c r="H7" i="2" l="1"/>
  <c r="H8"/>
  <c r="H9"/>
  <c r="H10"/>
  <c r="H11"/>
  <c r="H6"/>
  <c r="E6"/>
  <c r="E7"/>
  <c r="E8"/>
  <c r="E9"/>
  <c r="E10"/>
  <c r="E11"/>
</calcChain>
</file>

<file path=xl/sharedStrings.xml><?xml version="1.0" encoding="utf-8"?>
<sst xmlns="http://schemas.openxmlformats.org/spreadsheetml/2006/main" count="451" uniqueCount="279">
  <si>
    <t>문화센터 예매현황</t>
    <phoneticPr fontId="1" type="noConversion"/>
  </si>
  <si>
    <t>구분</t>
    <phoneticPr fontId="1" type="noConversion"/>
  </si>
  <si>
    <t>공연명</t>
    <phoneticPr fontId="1" type="noConversion"/>
  </si>
  <si>
    <t>관람료</t>
    <phoneticPr fontId="1" type="noConversion"/>
  </si>
  <si>
    <t>할인</t>
    <phoneticPr fontId="1" type="noConversion"/>
  </si>
  <si>
    <t>예매량</t>
    <phoneticPr fontId="1" type="noConversion"/>
  </si>
  <si>
    <t>예매순위</t>
    <phoneticPr fontId="1" type="noConversion"/>
  </si>
  <si>
    <t>공연일자</t>
    <phoneticPr fontId="1" type="noConversion"/>
  </si>
  <si>
    <t>뮤지컬</t>
    <phoneticPr fontId="1" type="noConversion"/>
  </si>
  <si>
    <t>콘서트</t>
    <phoneticPr fontId="1" type="noConversion"/>
  </si>
  <si>
    <t>연극</t>
    <phoneticPr fontId="1" type="noConversion"/>
  </si>
  <si>
    <t>무용(발레)</t>
    <phoneticPr fontId="1" type="noConversion"/>
  </si>
  <si>
    <t>가족/아동극</t>
    <phoneticPr fontId="1" type="noConversion"/>
  </si>
  <si>
    <t>프리우먼</t>
    <phoneticPr fontId="1" type="noConversion"/>
  </si>
  <si>
    <t>헤드락</t>
    <phoneticPr fontId="1" type="noConversion"/>
  </si>
  <si>
    <t>재즈피아</t>
    <phoneticPr fontId="1" type="noConversion"/>
  </si>
  <si>
    <t>효콘서트</t>
    <phoneticPr fontId="1" type="noConversion"/>
  </si>
  <si>
    <t>라이어라이어</t>
    <phoneticPr fontId="1" type="noConversion"/>
  </si>
  <si>
    <t>두남자두여자</t>
    <phoneticPr fontId="1" type="noConversion"/>
  </si>
  <si>
    <t>햇님달님</t>
    <phoneticPr fontId="1" type="noConversion"/>
  </si>
  <si>
    <t>알라딘</t>
    <phoneticPr fontId="1" type="noConversion"/>
  </si>
  <si>
    <t>8월 11일~17일</t>
    <phoneticPr fontId="1" type="noConversion"/>
  </si>
  <si>
    <t>8월 11일~17일</t>
    <phoneticPr fontId="1" type="noConversion"/>
  </si>
  <si>
    <t>8월 15일~17일</t>
    <phoneticPr fontId="1" type="noConversion"/>
  </si>
  <si>
    <t>8월 02일~31일</t>
    <phoneticPr fontId="1" type="noConversion"/>
  </si>
  <si>
    <t>8월 15일~31일</t>
    <phoneticPr fontId="1" type="noConversion"/>
  </si>
  <si>
    <t>60세 이상 25%</t>
    <phoneticPr fontId="1" type="noConversion"/>
  </si>
  <si>
    <t>초등생 이하 30%</t>
    <phoneticPr fontId="1" type="noConversion"/>
  </si>
  <si>
    <t>햄릿</t>
    <phoneticPr fontId="1" type="noConversion"/>
  </si>
  <si>
    <t>2014년</t>
    <phoneticPr fontId="1" type="noConversion"/>
  </si>
  <si>
    <t>2013년</t>
    <phoneticPr fontId="1" type="noConversion"/>
  </si>
  <si>
    <t>영업이익</t>
    <phoneticPr fontId="1" type="noConversion"/>
  </si>
  <si>
    <t>단위:억원</t>
  </si>
  <si>
    <t>세전이익</t>
    <phoneticPr fontId="1" type="noConversion"/>
  </si>
  <si>
    <t>매출총액</t>
    <phoneticPr fontId="1" type="noConversion"/>
  </si>
  <si>
    <t>법인세</t>
    <phoneticPr fontId="1" type="noConversion"/>
  </si>
  <si>
    <t>기타수익</t>
    <phoneticPr fontId="1" type="noConversion"/>
  </si>
  <si>
    <t>증감율(%)</t>
    <phoneticPr fontId="1" type="noConversion"/>
  </si>
  <si>
    <t>상공주식회사 경영실적(전반기)</t>
    <phoneticPr fontId="1" type="noConversion"/>
  </si>
  <si>
    <t>구분</t>
    <phoneticPr fontId="1" type="noConversion"/>
  </si>
  <si>
    <t>1/4분기실적</t>
    <phoneticPr fontId="1" type="noConversion"/>
  </si>
  <si>
    <t>當期純利益</t>
    <phoneticPr fontId="1" type="noConversion"/>
  </si>
  <si>
    <t>2/4분기실적</t>
    <phoneticPr fontId="1" type="noConversion"/>
  </si>
  <si>
    <t>지점</t>
    <phoneticPr fontId="1" type="noConversion"/>
  </si>
  <si>
    <t>성명</t>
    <phoneticPr fontId="1" type="noConversion"/>
  </si>
  <si>
    <t>직위</t>
    <phoneticPr fontId="1" type="noConversion"/>
  </si>
  <si>
    <t>판매량</t>
    <phoneticPr fontId="1" type="noConversion"/>
  </si>
  <si>
    <t>지점별 컴퓨터 판매 현황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</si>
  <si>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</si>
  <si>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</si>
  <si>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</si>
  <si>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</si>
  <si>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강동</t>
    <phoneticPr fontId="1" type="noConversion"/>
  </si>
  <si>
    <t>강남</t>
    <phoneticPr fontId="1" type="noConversion"/>
  </si>
  <si>
    <t>강북</t>
    <phoneticPr fontId="1" type="noConversion"/>
  </si>
  <si>
    <t>강서</t>
    <phoneticPr fontId="1" type="noConversion"/>
  </si>
  <si>
    <t>이상욱</t>
    <phoneticPr fontId="1" type="noConversion"/>
  </si>
  <si>
    <t>강민이</t>
    <phoneticPr fontId="1" type="noConversion"/>
  </si>
  <si>
    <t>임선우</t>
    <phoneticPr fontId="1" type="noConversion"/>
  </si>
  <si>
    <t>최인경</t>
    <phoneticPr fontId="1" type="noConversion"/>
  </si>
  <si>
    <t>한선인</t>
    <phoneticPr fontId="1" type="noConversion"/>
  </si>
  <si>
    <t>유병선</t>
    <phoneticPr fontId="1" type="noConversion"/>
  </si>
  <si>
    <t>김진주</t>
    <phoneticPr fontId="1" type="noConversion"/>
  </si>
  <si>
    <t>황인혁</t>
    <phoneticPr fontId="1" type="noConversion"/>
  </si>
  <si>
    <t>김한숙</t>
    <phoneticPr fontId="1" type="noConversion"/>
  </si>
  <si>
    <t>여사율</t>
    <phoneticPr fontId="1" type="noConversion"/>
  </si>
  <si>
    <t>이유신</t>
    <phoneticPr fontId="1" type="noConversion"/>
  </si>
  <si>
    <t>박찬욱</t>
    <phoneticPr fontId="1" type="noConversion"/>
  </si>
  <si>
    <t>윤철웅</t>
    <phoneticPr fontId="1" type="noConversion"/>
  </si>
  <si>
    <t>이주민</t>
    <phoneticPr fontId="1" type="noConversion"/>
  </si>
  <si>
    <t>성승대</t>
    <phoneticPr fontId="1" type="noConversion"/>
  </si>
  <si>
    <t>장성실</t>
    <phoneticPr fontId="1" type="noConversion"/>
  </si>
  <si>
    <t>[표1]</t>
    <phoneticPr fontId="1" type="noConversion"/>
  </si>
  <si>
    <t>영어 듣기 평가</t>
    <phoneticPr fontId="1" type="noConversion"/>
  </si>
  <si>
    <t>성명</t>
    <phoneticPr fontId="1" type="noConversion"/>
  </si>
  <si>
    <t>성별</t>
    <phoneticPr fontId="1" type="noConversion"/>
  </si>
  <si>
    <t>점수</t>
    <phoneticPr fontId="1" type="noConversion"/>
  </si>
  <si>
    <t>2위점수</t>
    <phoneticPr fontId="1" type="noConversion"/>
  </si>
  <si>
    <t>남</t>
    <phoneticPr fontId="1" type="noConversion"/>
  </si>
  <si>
    <t>여</t>
    <phoneticPr fontId="1" type="noConversion"/>
  </si>
  <si>
    <t>심수연</t>
    <phoneticPr fontId="1" type="noConversion"/>
  </si>
  <si>
    <t>우인정</t>
    <phoneticPr fontId="1" type="noConversion"/>
  </si>
  <si>
    <t>손수진</t>
    <phoneticPr fontId="1" type="noConversion"/>
  </si>
  <si>
    <t>신민해</t>
    <phoneticPr fontId="1" type="noConversion"/>
  </si>
  <si>
    <t>유해영</t>
    <phoneticPr fontId="1" type="noConversion"/>
  </si>
  <si>
    <t>이민호</t>
    <phoneticPr fontId="1" type="noConversion"/>
  </si>
  <si>
    <t>조정식</t>
    <phoneticPr fontId="1" type="noConversion"/>
  </si>
  <si>
    <t>강동구</t>
    <phoneticPr fontId="1" type="noConversion"/>
  </si>
  <si>
    <t>염기일</t>
    <phoneticPr fontId="1" type="noConversion"/>
  </si>
  <si>
    <t>양신석</t>
    <phoneticPr fontId="1" type="noConversion"/>
  </si>
  <si>
    <t>[표2]</t>
    <phoneticPr fontId="1" type="noConversion"/>
  </si>
  <si>
    <t>사원 관리 현황</t>
    <phoneticPr fontId="1" type="noConversion"/>
  </si>
  <si>
    <t>사원코드</t>
    <phoneticPr fontId="1" type="noConversion"/>
  </si>
  <si>
    <t>사원명</t>
    <phoneticPr fontId="1" type="noConversion"/>
  </si>
  <si>
    <t>성별</t>
    <phoneticPr fontId="1" type="noConversion"/>
  </si>
  <si>
    <t>입사년도</t>
    <phoneticPr fontId="1" type="noConversion"/>
  </si>
  <si>
    <t>부서명</t>
    <phoneticPr fontId="1" type="noConversion"/>
  </si>
  <si>
    <t>&lt;부서코드표&gt;</t>
    <phoneticPr fontId="1" type="noConversion"/>
  </si>
  <si>
    <t>코드</t>
    <phoneticPr fontId="1" type="noConversion"/>
  </si>
  <si>
    <t>S</t>
    <phoneticPr fontId="1" type="noConversion"/>
  </si>
  <si>
    <t>P</t>
    <phoneticPr fontId="1" type="noConversion"/>
  </si>
  <si>
    <t>영업부</t>
    <phoneticPr fontId="1" type="noConversion"/>
  </si>
  <si>
    <t>기획부</t>
    <phoneticPr fontId="1" type="noConversion"/>
  </si>
  <si>
    <t>M</t>
    <phoneticPr fontId="1" type="noConversion"/>
  </si>
  <si>
    <t>생산부</t>
    <phoneticPr fontId="1" type="noConversion"/>
  </si>
  <si>
    <t>B</t>
    <phoneticPr fontId="1" type="noConversion"/>
  </si>
  <si>
    <t>경리부</t>
    <phoneticPr fontId="1" type="noConversion"/>
  </si>
  <si>
    <t>2010년</t>
    <phoneticPr fontId="1" type="noConversion"/>
  </si>
  <si>
    <t>2009년</t>
    <phoneticPr fontId="1" type="noConversion"/>
  </si>
  <si>
    <t>2007년</t>
    <phoneticPr fontId="1" type="noConversion"/>
  </si>
  <si>
    <t>2011년</t>
    <phoneticPr fontId="1" type="noConversion"/>
  </si>
  <si>
    <t>2008년</t>
    <phoneticPr fontId="1" type="noConversion"/>
  </si>
  <si>
    <t>신혜리</t>
    <phoneticPr fontId="1" type="noConversion"/>
  </si>
  <si>
    <t>이미희</t>
    <phoneticPr fontId="1" type="noConversion"/>
  </si>
  <si>
    <t>정미라</t>
    <phoneticPr fontId="1" type="noConversion"/>
  </si>
  <si>
    <t>신세윤</t>
    <phoneticPr fontId="1" type="noConversion"/>
  </si>
  <si>
    <t>정다운</t>
    <phoneticPr fontId="1" type="noConversion"/>
  </si>
  <si>
    <t>이건식</t>
    <phoneticPr fontId="1" type="noConversion"/>
  </si>
  <si>
    <t>김해중</t>
    <phoneticPr fontId="1" type="noConversion"/>
  </si>
  <si>
    <t>유현진</t>
    <phoneticPr fontId="1" type="noConversion"/>
  </si>
  <si>
    <t>김종국</t>
    <phoneticPr fontId="1" type="noConversion"/>
  </si>
  <si>
    <t>이정렬</t>
    <phoneticPr fontId="1" type="noConversion"/>
  </si>
  <si>
    <t>2-P-25</t>
    <phoneticPr fontId="1" type="noConversion"/>
  </si>
  <si>
    <t>1-P-33</t>
    <phoneticPr fontId="1" type="noConversion"/>
  </si>
  <si>
    <t>1-S-52</t>
    <phoneticPr fontId="1" type="noConversion"/>
  </si>
  <si>
    <t>2-S-59</t>
    <phoneticPr fontId="1" type="noConversion"/>
  </si>
  <si>
    <t>1-S-55</t>
    <phoneticPr fontId="1" type="noConversion"/>
  </si>
  <si>
    <t>1-M-33</t>
    <phoneticPr fontId="1" type="noConversion"/>
  </si>
  <si>
    <t>2-M-35</t>
    <phoneticPr fontId="1" type="noConversion"/>
  </si>
  <si>
    <t>2-M-37</t>
    <phoneticPr fontId="1" type="noConversion"/>
  </si>
  <si>
    <t>1-B-11</t>
    <phoneticPr fontId="1" type="noConversion"/>
  </si>
  <si>
    <t>2-B-15</t>
    <phoneticPr fontId="1" type="noConversion"/>
  </si>
  <si>
    <t>[표3]</t>
    <phoneticPr fontId="1" type="noConversion"/>
  </si>
  <si>
    <t>제품명</t>
    <phoneticPr fontId="1" type="noConversion"/>
  </si>
  <si>
    <t>생산량</t>
    <phoneticPr fontId="1" type="noConversion"/>
  </si>
  <si>
    <t>지역</t>
    <phoneticPr fontId="1" type="noConversion"/>
  </si>
  <si>
    <t>서울</t>
    <phoneticPr fontId="1" type="noConversion"/>
  </si>
  <si>
    <t>경기</t>
    <phoneticPr fontId="1" type="noConversion"/>
  </si>
  <si>
    <t>부산</t>
    <phoneticPr fontId="1" type="noConversion"/>
  </si>
  <si>
    <t>대전</t>
    <phoneticPr fontId="1" type="noConversion"/>
  </si>
  <si>
    <t>지역별 납품 현황</t>
    <phoneticPr fontId="1" type="noConversion"/>
  </si>
  <si>
    <t>납품량</t>
    <phoneticPr fontId="1" type="noConversion"/>
  </si>
  <si>
    <t>총납품액</t>
    <phoneticPr fontId="1" type="noConversion"/>
  </si>
  <si>
    <t>대구</t>
    <phoneticPr fontId="1" type="noConversion"/>
  </si>
  <si>
    <t>목포</t>
    <phoneticPr fontId="1" type="noConversion"/>
  </si>
  <si>
    <t>광주</t>
    <phoneticPr fontId="1" type="noConversion"/>
  </si>
  <si>
    <t>강릉</t>
    <phoneticPr fontId="1" type="noConversion"/>
  </si>
  <si>
    <t>원주</t>
    <phoneticPr fontId="1" type="noConversion"/>
  </si>
  <si>
    <t>납품일</t>
    <phoneticPr fontId="1" type="noConversion"/>
  </si>
  <si>
    <t>8월 11일</t>
    <phoneticPr fontId="1" type="noConversion"/>
  </si>
  <si>
    <t>8월 18일</t>
    <phoneticPr fontId="1" type="noConversion"/>
  </si>
  <si>
    <t>8월 25일</t>
    <phoneticPr fontId="1" type="noConversion"/>
  </si>
  <si>
    <t>8월 29일</t>
    <phoneticPr fontId="1" type="noConversion"/>
  </si>
  <si>
    <t>지역</t>
    <phoneticPr fontId="1" type="noConversion"/>
  </si>
  <si>
    <t>[표4]</t>
    <phoneticPr fontId="1" type="noConversion"/>
  </si>
  <si>
    <t>지역별 평균기온</t>
    <phoneticPr fontId="1" type="noConversion"/>
  </si>
  <si>
    <t>비고</t>
    <phoneticPr fontId="1" type="noConversion"/>
  </si>
  <si>
    <t>[표5]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</si>
  <si>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</si>
  <si>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</si>
  <si>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</si>
  <si>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제품코드</t>
    <phoneticPr fontId="1" type="noConversion"/>
  </si>
  <si>
    <t>생산원가</t>
    <phoneticPr fontId="1" type="noConversion"/>
  </si>
  <si>
    <t>K01-2-G</t>
    <phoneticPr fontId="1" type="noConversion"/>
  </si>
  <si>
    <t>K01-2-H</t>
    <phoneticPr fontId="1" type="noConversion"/>
  </si>
  <si>
    <t>A05-4-K</t>
    <phoneticPr fontId="1" type="noConversion"/>
  </si>
  <si>
    <t>A05-4-R</t>
    <phoneticPr fontId="1" type="noConversion"/>
  </si>
  <si>
    <t>D02-1-Q</t>
    <phoneticPr fontId="1" type="noConversion"/>
  </si>
  <si>
    <t>D02-1-U</t>
    <phoneticPr fontId="1" type="noConversion"/>
  </si>
  <si>
    <t>S04-3-O</t>
    <phoneticPr fontId="1" type="noConversion"/>
  </si>
  <si>
    <t>S04-3-E</t>
    <phoneticPr fontId="1" type="noConversion"/>
  </si>
  <si>
    <t>C03-5-L</t>
    <phoneticPr fontId="1" type="noConversion"/>
  </si>
  <si>
    <t>C03-5-M</t>
    <phoneticPr fontId="1" type="noConversion"/>
  </si>
  <si>
    <t>제품 생산 현황</t>
    <phoneticPr fontId="1" type="noConversion"/>
  </si>
  <si>
    <t>청주</t>
    <phoneticPr fontId="1" type="noConversion"/>
  </si>
  <si>
    <t>천안</t>
    <phoneticPr fontId="1" type="noConversion"/>
  </si>
  <si>
    <t>지역</t>
    <phoneticPr fontId="1" type="noConversion"/>
  </si>
  <si>
    <t>서울</t>
    <phoneticPr fontId="1" type="noConversion"/>
  </si>
  <si>
    <t>지점</t>
    <phoneticPr fontId="1" type="noConversion"/>
  </si>
  <si>
    <t>사원명</t>
    <phoneticPr fontId="1" type="noConversion"/>
  </si>
  <si>
    <t>직위</t>
    <phoneticPr fontId="1" type="noConversion"/>
  </si>
  <si>
    <t>총계</t>
    <phoneticPr fontId="1" type="noConversion"/>
  </si>
  <si>
    <t>지점별 3/4분기 사원별 매출 현황</t>
    <phoneticPr fontId="1" type="noConversion"/>
  </si>
  <si>
    <t>부장</t>
  </si>
  <si>
    <t>부장</t>
    <phoneticPr fontId="1" type="noConversion"/>
  </si>
  <si>
    <t>과장</t>
  </si>
  <si>
    <t>과장</t>
    <phoneticPr fontId="1" type="noConversion"/>
  </si>
  <si>
    <t>대리</t>
  </si>
  <si>
    <t>대리</t>
    <phoneticPr fontId="1" type="noConversion"/>
  </si>
  <si>
    <t>사원</t>
  </si>
  <si>
    <t>사원</t>
    <phoneticPr fontId="1" type="noConversion"/>
  </si>
  <si>
    <t>강동</t>
  </si>
  <si>
    <t>강동</t>
    <phoneticPr fontId="1" type="noConversion"/>
  </si>
  <si>
    <t>강남</t>
  </si>
  <si>
    <t>강남</t>
    <phoneticPr fontId="1" type="noConversion"/>
  </si>
  <si>
    <t>강서</t>
  </si>
  <si>
    <t>강서</t>
    <phoneticPr fontId="1" type="noConversion"/>
  </si>
  <si>
    <t>강북</t>
  </si>
  <si>
    <t>강북</t>
    <phoneticPr fontId="1" type="noConversion"/>
  </si>
  <si>
    <t>이병훈</t>
    <phoneticPr fontId="1" type="noConversion"/>
  </si>
  <si>
    <t>이영둔</t>
    <phoneticPr fontId="1" type="noConversion"/>
  </si>
  <si>
    <t>김태히</t>
    <phoneticPr fontId="1" type="noConversion"/>
  </si>
  <si>
    <t>장동군</t>
    <phoneticPr fontId="1" type="noConversion"/>
  </si>
  <si>
    <t>손예정</t>
    <phoneticPr fontId="1" type="noConversion"/>
  </si>
  <si>
    <t>신세강</t>
    <phoneticPr fontId="1" type="noConversion"/>
  </si>
  <si>
    <t>정우상</t>
    <phoneticPr fontId="1" type="noConversion"/>
  </si>
  <si>
    <t>원빈이</t>
    <phoneticPr fontId="1" type="noConversion"/>
  </si>
  <si>
    <t>김현빈</t>
    <phoneticPr fontId="1" type="noConversion"/>
  </si>
  <si>
    <t>이영해</t>
    <phoneticPr fontId="1" type="noConversion"/>
  </si>
  <si>
    <t>신문아</t>
    <phoneticPr fontId="1" type="noConversion"/>
  </si>
  <si>
    <t>최민석</t>
    <phoneticPr fontId="1" type="noConversion"/>
  </si>
  <si>
    <t>이정연</t>
    <phoneticPr fontId="1" type="noConversion"/>
  </si>
  <si>
    <t>김민경</t>
    <phoneticPr fontId="1" type="noConversion"/>
  </si>
  <si>
    <t>조인상</t>
    <phoneticPr fontId="1" type="noConversion"/>
  </si>
  <si>
    <t>박혜진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</si>
  <si>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</si>
  <si>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</si>
  <si>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</si>
  <si>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행 레이블</t>
  </si>
  <si>
    <t>총합계</t>
  </si>
  <si>
    <t>열 레이블</t>
  </si>
  <si>
    <t>합계 : 7월</t>
  </si>
  <si>
    <t>전체 합계 : 7월</t>
  </si>
  <si>
    <t>전체 합계 : 8월</t>
  </si>
  <si>
    <t>합계 : 8월</t>
  </si>
  <si>
    <t>전체 합계 : 9월</t>
  </si>
  <si>
    <t>합계 : 9월</t>
  </si>
  <si>
    <t>목표량</t>
    <phoneticPr fontId="1" type="noConversion"/>
  </si>
  <si>
    <t>생산량</t>
    <phoneticPr fontId="1" type="noConversion"/>
  </si>
  <si>
    <t>3/4분기 제품 생산 현황</t>
    <phoneticPr fontId="1" type="noConversion"/>
  </si>
  <si>
    <t>합계</t>
    <phoneticPr fontId="1" type="noConversion"/>
  </si>
  <si>
    <t>부서명</t>
    <phoneticPr fontId="1" type="noConversion"/>
  </si>
  <si>
    <t>식품명</t>
    <phoneticPr fontId="1" type="noConversion"/>
  </si>
  <si>
    <t>라면</t>
    <phoneticPr fontId="1" type="noConversion"/>
  </si>
  <si>
    <t>참치</t>
    <phoneticPr fontId="1" type="noConversion"/>
  </si>
  <si>
    <t>소시지</t>
    <phoneticPr fontId="1" type="noConversion"/>
  </si>
  <si>
    <t>생산1팀</t>
    <phoneticPr fontId="1" type="noConversion"/>
  </si>
  <si>
    <t>생산2팀</t>
  </si>
  <si>
    <t>생산3팀</t>
  </si>
  <si>
    <t>생산4팀</t>
  </si>
  <si>
    <t>생산5팀</t>
  </si>
  <si>
    <t>생산6팀</t>
  </si>
  <si>
    <t>성명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</si>
  <si>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</si>
  <si>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</si>
  <si>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</si>
  <si>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중간고사 성적표</t>
    <phoneticPr fontId="1" type="noConversion"/>
  </si>
  <si>
    <t>정인성</t>
    <phoneticPr fontId="1" type="noConversion"/>
  </si>
  <si>
    <t>최혜리</t>
    <phoneticPr fontId="1" type="noConversion"/>
  </si>
  <si>
    <t>김성윤</t>
    <phoneticPr fontId="1" type="noConversion"/>
  </si>
  <si>
    <t>신수민</t>
    <phoneticPr fontId="1" type="noConversion"/>
  </si>
  <si>
    <t>우수아</t>
    <phoneticPr fontId="1" type="noConversion"/>
  </si>
  <si>
    <t>이선호</t>
    <phoneticPr fontId="1" type="noConversion"/>
  </si>
  <si>
    <t>서울 평균 납품액</t>
    <phoneticPr fontId="1" type="noConversion"/>
  </si>
  <si>
    <t>[표1]</t>
    <phoneticPr fontId="1" type="noConversion"/>
  </si>
  <si>
    <t>서울 마포점</t>
    <phoneticPr fontId="1" type="noConversion"/>
  </si>
  <si>
    <t>품명</t>
    <phoneticPr fontId="1" type="noConversion"/>
  </si>
  <si>
    <t>판매가</t>
    <phoneticPr fontId="1" type="noConversion"/>
  </si>
  <si>
    <t>판매량</t>
    <phoneticPr fontId="1" type="noConversion"/>
  </si>
  <si>
    <t>판매총액</t>
    <phoneticPr fontId="1" type="noConversion"/>
  </si>
  <si>
    <t>아메리카노</t>
    <phoneticPr fontId="1" type="noConversion"/>
  </si>
  <si>
    <t>에스프레소</t>
    <phoneticPr fontId="1" type="noConversion"/>
  </si>
  <si>
    <t>카푸치노</t>
    <phoneticPr fontId="1" type="noConversion"/>
  </si>
  <si>
    <t>카페라테</t>
    <phoneticPr fontId="1" type="noConversion"/>
  </si>
  <si>
    <t>카페모카</t>
    <phoneticPr fontId="1" type="noConversion"/>
  </si>
  <si>
    <t>모카치노</t>
    <phoneticPr fontId="1" type="noConversion"/>
  </si>
  <si>
    <t>에이드</t>
    <phoneticPr fontId="1" type="noConversion"/>
  </si>
  <si>
    <t>[표2]</t>
    <phoneticPr fontId="1" type="noConversion"/>
  </si>
  <si>
    <t>서울 서초점</t>
    <phoneticPr fontId="1" type="noConversion"/>
  </si>
  <si>
    <t>서울지역 판매 현황</t>
    <phoneticPr fontId="1" type="noConversion"/>
  </si>
  <si>
    <t>[표3]</t>
    <phoneticPr fontId="1" type="noConversion"/>
  </si>
  <si>
    <t>서울 성북점</t>
    <phoneticPr fontId="1" type="noConversion"/>
  </si>
  <si>
    <t>아메리카노</t>
  </si>
  <si>
    <t>에스프레소</t>
  </si>
  <si>
    <t>카푸치노</t>
  </si>
  <si>
    <t>카페라테</t>
  </si>
  <si>
    <t>카페모카</t>
  </si>
  <si>
    <t>모카치노</t>
  </si>
  <si>
    <t>에이드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</si>
</sst>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0_ "/>
    <numFmt numFmtId="177" formatCode="#,##0&quot;억&quot;&quot;원&quot;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rgb="FF7030A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41" fontId="0" fillId="0" borderId="1" xfId="0" applyNumberFormat="1" applyBorder="1">
      <alignment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8"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title>
      <c:tx>
        <c:rich>
          <a:bodyPr/>
          <a:lstStyle/>
          <a:p>
            <a:pPr>
              <a:defRPr/>
            </a:pPr>
            <a:r>
              <a:rPr lang="ko-KR" altLang="en-US"/>
              <a:t>중간고사 성적표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차트작업!$B$3</c:f>
              <c:strCache>
                <c:ptCount val="1"/>
                <c:pt idx="0">
                  <c:v>국어</c:v>
                </c:pt>
              </c:strCache>
            </c:strRef>
          </c:tx>
          <c:dLbls>
            <c:showVal val="1"/>
          </c:dLbls>
          <c:cat>
            <c:strRef>
              <c:f>차트작업!$A$4:$A$9</c:f>
              <c:strCache>
                <c:ptCount val="6"/>
                <c:pt idx="0">
                  <c:v>정인성</c:v>
                </c:pt>
                <c:pt idx="1">
                  <c:v>최혜리</c:v>
                </c:pt>
                <c:pt idx="2">
                  <c:v>김성윤</c:v>
                </c:pt>
                <c:pt idx="3">
                  <c:v>신수민</c:v>
                </c:pt>
                <c:pt idx="4">
                  <c:v>우수아</c:v>
                </c:pt>
                <c:pt idx="5">
                  <c:v>이선호</c:v>
                </c:pt>
              </c:strCache>
            </c:strRef>
          </c:cat>
          <c:val>
            <c:numRef>
              <c:f>차트작업!$B$4:$B$9</c:f>
              <c:numCache>
                <c:formatCode>General</c:formatCode>
                <c:ptCount val="6"/>
                <c:pt idx="0">
                  <c:v>85</c:v>
                </c:pt>
                <c:pt idx="1">
                  <c:v>94</c:v>
                </c:pt>
                <c:pt idx="2">
                  <c:v>67</c:v>
                </c:pt>
                <c:pt idx="3">
                  <c:v>76</c:v>
                </c:pt>
                <c:pt idx="4">
                  <c:v>81</c:v>
                </c:pt>
                <c:pt idx="5">
                  <c:v>72</c:v>
                </c:pt>
              </c:numCache>
            </c:numRef>
          </c:val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영어</c:v>
                </c:pt>
              </c:strCache>
            </c:strRef>
          </c:tx>
          <c:dLbls>
            <c:showVal val="1"/>
          </c:dLbls>
          <c:cat>
            <c:strRef>
              <c:f>차트작업!$A$4:$A$9</c:f>
              <c:strCache>
                <c:ptCount val="6"/>
                <c:pt idx="0">
                  <c:v>정인성</c:v>
                </c:pt>
                <c:pt idx="1">
                  <c:v>최혜리</c:v>
                </c:pt>
                <c:pt idx="2">
                  <c:v>김성윤</c:v>
                </c:pt>
                <c:pt idx="3">
                  <c:v>신수민</c:v>
                </c:pt>
                <c:pt idx="4">
                  <c:v>우수아</c:v>
                </c:pt>
                <c:pt idx="5">
                  <c:v>이선호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89</c:v>
                </c:pt>
                <c:pt idx="1">
                  <c:v>92</c:v>
                </c:pt>
                <c:pt idx="2">
                  <c:v>59</c:v>
                </c:pt>
                <c:pt idx="3">
                  <c:v>80</c:v>
                </c:pt>
                <c:pt idx="4">
                  <c:v>78</c:v>
                </c:pt>
                <c:pt idx="5">
                  <c:v>86</c:v>
                </c:pt>
              </c:numCache>
            </c:numRef>
          </c:val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수학</c:v>
                </c:pt>
              </c:strCache>
            </c:strRef>
          </c:tx>
          <c:dLbls>
            <c:showVal val="1"/>
          </c:dLbls>
          <c:cat>
            <c:strRef>
              <c:f>차트작업!$A$4:$A$9</c:f>
              <c:strCache>
                <c:ptCount val="6"/>
                <c:pt idx="0">
                  <c:v>정인성</c:v>
                </c:pt>
                <c:pt idx="1">
                  <c:v>최혜리</c:v>
                </c:pt>
                <c:pt idx="2">
                  <c:v>김성윤</c:v>
                </c:pt>
                <c:pt idx="3">
                  <c:v>신수민</c:v>
                </c:pt>
                <c:pt idx="4">
                  <c:v>우수아</c:v>
                </c:pt>
                <c:pt idx="5">
                  <c:v>이선호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81</c:v>
                </c:pt>
                <c:pt idx="1">
                  <c:v>91</c:v>
                </c:pt>
                <c:pt idx="2">
                  <c:v>69</c:v>
                </c:pt>
                <c:pt idx="3">
                  <c:v>61</c:v>
                </c:pt>
                <c:pt idx="4">
                  <c:v>80</c:v>
                </c:pt>
                <c:pt idx="5">
                  <c:v>70</c:v>
                </c:pt>
              </c:numCache>
            </c:numRef>
          </c:val>
        </c:ser>
        <c:axId val="38311040"/>
        <c:axId val="38312960"/>
      </c:barChart>
      <c:catAx>
        <c:axId val="383110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 altLang="en-US"/>
                  <a:t>성명</a:t>
                </a:r>
              </a:p>
            </c:rich>
          </c:tx>
        </c:title>
        <c:tickLblPos val="nextTo"/>
        <c:crossAx val="38312960"/>
        <c:crosses val="autoZero"/>
        <c:auto val="1"/>
        <c:lblAlgn val="ctr"/>
        <c:lblOffset val="100"/>
      </c:catAx>
      <c:valAx>
        <c:axId val="38312960"/>
        <c:scaling>
          <c:orientation val="minMax"/>
        </c:scaling>
        <c:axPos val="l"/>
        <c:majorGridlines/>
        <c:title>
          <c:tx>
            <c:rich>
              <a:bodyPr rot="0" vert="wordArtVertRtl"/>
              <a:lstStyle/>
              <a:p>
                <a:pPr>
                  <a:defRPr/>
                </a:pPr>
                <a:r>
                  <a:rPr lang="ko-KR" altLang="en-US"/>
                  <a:t>점수</a:t>
                </a:r>
              </a:p>
            </c:rich>
          </c:tx>
        </c:title>
        <c:numFmt formatCode="General" sourceLinked="1"/>
        <c:tickLblPos val="nextTo"/>
        <c:crossAx val="38311040"/>
        <c:crosses val="autoZero"/>
        <c:crossBetween val="between"/>
      </c:valAx>
    </c:plotArea>
    <c:legend>
      <c:legendPos val="t"/>
      <c:spPr>
        <a:solidFill>
          <a:schemeClr val="lt1"/>
        </a:solidFill>
        <a:ln w="25400" cap="flat" cmpd="sng" algn="ctr">
          <a:solidFill>
            <a:schemeClr val="accent1"/>
          </a:solidFill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3</xdr:col>
      <xdr:colOff>0</xdr:colOff>
      <xdr:row>14</xdr:row>
      <xdr:rowOff>0</xdr:rowOff>
    </xdr:to>
    <xdr:sp macro="[0]!병합" textlink="">
      <xdr:nvSpPr>
        <xdr:cNvPr id="2" name="모서리가 둥근 직사각형 1"/>
        <xdr:cNvSpPr/>
      </xdr:nvSpPr>
      <xdr:spPr>
        <a:xfrm>
          <a:off x="685800" y="2562225"/>
          <a:ext cx="13716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병합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8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시나공" refreshedDate="41884.426770486112" createdVersion="3" refreshedVersion="3" minRefreshableVersion="3" recordCount="16">
  <cacheSource type="worksheet">
    <worksheetSource ref="A3:G19" sheet="분석작업-1"/>
  </cacheSource>
  <cacheFields count="7">
    <cacheField name="지점" numFmtId="0">
      <sharedItems count="4">
        <s v="강동"/>
        <s v="강서"/>
        <s v="강남"/>
        <s v="강북"/>
      </sharedItems>
    </cacheField>
    <cacheField name="사원명" numFmtId="0">
      <sharedItems/>
    </cacheField>
    <cacheField name="직위" numFmtId="0">
      <sharedItems count="4">
        <s v="부장"/>
        <s v="과장"/>
        <s v="대리"/>
        <s v="사원"/>
      </sharedItems>
    </cacheField>
    <cacheField name="7월" numFmtId="41">
      <sharedItems containsSemiMixedTypes="0" containsString="0" containsNumber="1" containsInteger="1" minValue="6510000" maxValue="9430000"/>
    </cacheField>
    <cacheField name="8월" numFmtId="41">
      <sharedItems containsSemiMixedTypes="0" containsString="0" containsNumber="1" containsInteger="1" minValue="6040000" maxValue="8750000"/>
    </cacheField>
    <cacheField name="9월" numFmtId="41">
      <sharedItems containsSemiMixedTypes="0" containsString="0" containsNumber="1" containsInteger="1" minValue="6790000" maxValue="9840000"/>
    </cacheField>
    <cacheField name="총계" numFmtId="41">
      <sharedItems containsSemiMixedTypes="0" containsString="0" containsNumber="1" containsInteger="1" minValue="19340000" maxValue="28020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이병훈"/>
    <x v="0"/>
    <n v="8960000"/>
    <n v="8310000"/>
    <n v="9350000"/>
    <n v="26620000"/>
  </r>
  <r>
    <x v="0"/>
    <s v="이영둔"/>
    <x v="1"/>
    <n v="8470000"/>
    <n v="7860000"/>
    <n v="8840000"/>
    <n v="25170000"/>
  </r>
  <r>
    <x v="0"/>
    <s v="김태히"/>
    <x v="2"/>
    <n v="6510000"/>
    <n v="6040000"/>
    <n v="6790000"/>
    <n v="19340000"/>
  </r>
  <r>
    <x v="0"/>
    <s v="장동군"/>
    <x v="3"/>
    <n v="8600000"/>
    <n v="7980000"/>
    <n v="8980000"/>
    <n v="25560000"/>
  </r>
  <r>
    <x v="1"/>
    <s v="손예정"/>
    <x v="0"/>
    <n v="7720000"/>
    <n v="7160000"/>
    <n v="8050000"/>
    <n v="22930000"/>
  </r>
  <r>
    <x v="1"/>
    <s v="신세강"/>
    <x v="1"/>
    <n v="8390000"/>
    <n v="7790000"/>
    <n v="8760000"/>
    <n v="24940000"/>
  </r>
  <r>
    <x v="1"/>
    <s v="정우상"/>
    <x v="2"/>
    <n v="9430000"/>
    <n v="8750000"/>
    <n v="9840000"/>
    <n v="28020000"/>
  </r>
  <r>
    <x v="1"/>
    <s v="원빈이"/>
    <x v="3"/>
    <n v="7520000"/>
    <n v="6980000"/>
    <n v="7850000"/>
    <n v="22350000"/>
  </r>
  <r>
    <x v="2"/>
    <s v="김현빈"/>
    <x v="0"/>
    <n v="8250000"/>
    <n v="7660000"/>
    <n v="8620000"/>
    <n v="24530000"/>
  </r>
  <r>
    <x v="2"/>
    <s v="이영해"/>
    <x v="1"/>
    <n v="9127000"/>
    <n v="8470000"/>
    <n v="9530000"/>
    <n v="27127000"/>
  </r>
  <r>
    <x v="2"/>
    <s v="신문아"/>
    <x v="2"/>
    <n v="7420000"/>
    <n v="6890000"/>
    <n v="7750000"/>
    <n v="22060000"/>
  </r>
  <r>
    <x v="2"/>
    <s v="최민석"/>
    <x v="3"/>
    <n v="9260000"/>
    <n v="8590000"/>
    <n v="9660000"/>
    <n v="27510000"/>
  </r>
  <r>
    <x v="3"/>
    <s v="이정연"/>
    <x v="0"/>
    <n v="7180000"/>
    <n v="6660000"/>
    <n v="7490000"/>
    <n v="21330000"/>
  </r>
  <r>
    <x v="3"/>
    <s v="김민경"/>
    <x v="1"/>
    <n v="8690000"/>
    <n v="8060000"/>
    <n v="9070000"/>
    <n v="25820000"/>
  </r>
  <r>
    <x v="3"/>
    <s v="조인상"/>
    <x v="2"/>
    <n v="7440000"/>
    <n v="6900000"/>
    <n v="7760000"/>
    <n v="22100000"/>
  </r>
  <r>
    <x v="3"/>
    <s v="박혜진"/>
    <x v="3"/>
    <n v="8680000"/>
    <n v="8050000"/>
    <n v="9060000"/>
    <n v="2579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dataOnRows="1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23:F43" firstHeaderRow="1" firstDataRow="2" firstDataCol="1"/>
  <pivotFields count="7">
    <pivotField axis="axisRow" showAll="0">
      <items count="5">
        <item x="2"/>
        <item x="0"/>
        <item x="3"/>
        <item x="1"/>
        <item t="default"/>
      </items>
    </pivotField>
    <pivotField showAll="0"/>
    <pivotField axis="axisCol" showAll="0">
      <items count="5">
        <item x="1"/>
        <item x="2"/>
        <item x="0"/>
        <item x="3"/>
        <item t="default"/>
      </items>
    </pivotField>
    <pivotField dataField="1" numFmtId="41" showAll="0"/>
    <pivotField dataField="1" numFmtId="41" showAll="0"/>
    <pivotField dataField="1" numFmtId="41" showAll="0"/>
    <pivotField numFmtId="41" showAll="0"/>
  </pivotFields>
  <rowFields count="2">
    <field x="0"/>
    <field x="-2"/>
  </rowFields>
  <rowItems count="19">
    <i>
      <x/>
    </i>
    <i r="1">
      <x/>
    </i>
    <i r="1" i="1">
      <x v="1"/>
    </i>
    <i r="1" i="2">
      <x v="2"/>
    </i>
    <i>
      <x v="1"/>
    </i>
    <i r="1">
      <x/>
    </i>
    <i r="1" i="1">
      <x v="1"/>
    </i>
    <i r="1" i="2">
      <x v="2"/>
    </i>
    <i>
      <x v="2"/>
    </i>
    <i r="1">
      <x/>
    </i>
    <i r="1" i="1">
      <x v="1"/>
    </i>
    <i r="1" i="2">
      <x v="2"/>
    </i>
    <i>
      <x v="3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3">
    <dataField name="합계 : 7월" fld="3" baseField="0" baseItem="0"/>
    <dataField name="합계 : 8월" fld="4" baseField="0" baseItem="0"/>
    <dataField name="합계 : 9월" fld="5" baseField="0" baseItem="0"/>
  </dataFields>
  <formats count="8">
    <format dxfId="7">
      <pivotArea collapsedLevelsAreSubtotals="1" fieldPosition="0">
        <references count="2">
          <reference field="4294967294" count="3">
            <x v="0"/>
            <x v="1"/>
            <x v="2"/>
          </reference>
          <reference field="0" count="1" selected="0">
            <x v="0"/>
          </reference>
        </references>
      </pivotArea>
    </format>
    <format dxfId="6">
      <pivotArea collapsedLevelsAreSubtotals="1" fieldPosition="0">
        <references count="1">
          <reference field="0" count="1">
            <x v="1"/>
          </reference>
        </references>
      </pivotArea>
    </format>
    <format dxfId="5">
      <pivotArea collapsedLevelsAreSubtotals="1" fieldPosition="0">
        <references count="2">
          <reference field="4294967294" count="3">
            <x v="0"/>
            <x v="1"/>
            <x v="2"/>
          </reference>
          <reference field="0" count="1" selected="0">
            <x v="1"/>
          </reference>
        </references>
      </pivotArea>
    </format>
    <format dxfId="4">
      <pivotArea collapsedLevelsAreSubtotals="1" fieldPosition="0">
        <references count="1">
          <reference field="0" count="1">
            <x v="2"/>
          </reference>
        </references>
      </pivotArea>
    </format>
    <format dxfId="3">
      <pivotArea collapsedLevelsAreSubtotals="1" fieldPosition="0">
        <references count="2">
          <reference field="4294967294" count="3">
            <x v="0"/>
            <x v="1"/>
            <x v="2"/>
          </reference>
          <reference field="0" count="1" selected="0">
            <x v="2"/>
          </reference>
        </references>
      </pivotArea>
    </format>
    <format dxfId="2">
      <pivotArea collapsedLevelsAreSubtotals="1" fieldPosition="0">
        <references count="1">
          <reference field="0" count="1">
            <x v="3"/>
          </reference>
        </references>
      </pivotArea>
    </format>
    <format dxfId="1">
      <pivotArea collapsedLevelsAreSubtotals="1" fieldPosition="0">
        <references count="2">
          <reference field="4294967294" count="3">
            <x v="0"/>
            <x v="1"/>
            <x v="2"/>
          </reference>
          <reference field="0" count="1" selected="0">
            <x v="3"/>
          </reference>
        </references>
      </pivotArea>
    </format>
    <format dxfId="0">
      <pivotArea field="0" grandRow="1" outline="0" collapsedLevelsAreSubtotals="1" axis="axisRow" fieldPosition="0">
        <references count="1">
          <reference field="4294967294" count="3" selected="0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6.5"/>
  <cols>
    <col min="1" max="1" width="11.75" customWidth="1"/>
    <col min="2" max="2" width="13" bestFit="1" customWidth="1"/>
    <col min="3" max="3" width="14.625" bestFit="1" customWidth="1"/>
    <col min="5" max="5" width="16.375" bestFit="1" customWidth="1"/>
  </cols>
  <sheetData>
    <row r="1" spans="1:7">
      <c r="A1" t="s">
        <v>0</v>
      </c>
    </row>
    <row r="3" spans="1:7">
      <c r="A3" t="s">
        <v>1</v>
      </c>
      <c r="B3" t="s">
        <v>2</v>
      </c>
      <c r="C3" t="s">
        <v>7</v>
      </c>
      <c r="D3" t="s">
        <v>3</v>
      </c>
      <c r="E3" t="s">
        <v>4</v>
      </c>
      <c r="F3" t="s">
        <v>5</v>
      </c>
      <c r="G3" t="s">
        <v>6</v>
      </c>
    </row>
    <row r="4" spans="1:7">
      <c r="A4" t="s">
        <v>8</v>
      </c>
      <c r="B4" t="s">
        <v>13</v>
      </c>
      <c r="C4" t="s">
        <v>21</v>
      </c>
      <c r="D4">
        <v>25000</v>
      </c>
      <c r="F4">
        <v>1125</v>
      </c>
      <c r="G4">
        <v>4</v>
      </c>
    </row>
    <row r="5" spans="1:7">
      <c r="A5" t="s">
        <v>9</v>
      </c>
      <c r="B5" t="s">
        <v>15</v>
      </c>
      <c r="C5" t="s">
        <v>22</v>
      </c>
      <c r="D5">
        <v>18000</v>
      </c>
      <c r="F5">
        <v>1205</v>
      </c>
      <c r="G5">
        <v>3</v>
      </c>
    </row>
    <row r="6" spans="1:7">
      <c r="A6" t="s">
        <v>9</v>
      </c>
      <c r="B6" t="s">
        <v>16</v>
      </c>
      <c r="C6" t="s">
        <v>23</v>
      </c>
      <c r="D6">
        <v>20000</v>
      </c>
      <c r="E6" t="s">
        <v>26</v>
      </c>
      <c r="F6">
        <v>964</v>
      </c>
      <c r="G6">
        <v>6</v>
      </c>
    </row>
    <row r="7" spans="1:7">
      <c r="A7" t="s">
        <v>8</v>
      </c>
      <c r="B7" t="s">
        <v>14</v>
      </c>
      <c r="C7" t="s">
        <v>24</v>
      </c>
      <c r="D7">
        <v>16000</v>
      </c>
      <c r="F7">
        <v>538</v>
      </c>
      <c r="G7">
        <v>9</v>
      </c>
    </row>
    <row r="8" spans="1:7">
      <c r="A8" t="s">
        <v>10</v>
      </c>
      <c r="B8" t="s">
        <v>17</v>
      </c>
      <c r="C8" t="s">
        <v>24</v>
      </c>
      <c r="D8">
        <v>12000</v>
      </c>
      <c r="F8">
        <v>1255</v>
      </c>
      <c r="G8">
        <v>2</v>
      </c>
    </row>
    <row r="9" spans="1:7">
      <c r="A9" t="s">
        <v>11</v>
      </c>
      <c r="B9" t="s">
        <v>28</v>
      </c>
      <c r="C9" t="s">
        <v>23</v>
      </c>
      <c r="D9">
        <v>24000</v>
      </c>
      <c r="F9">
        <v>844</v>
      </c>
      <c r="G9">
        <v>8</v>
      </c>
    </row>
    <row r="10" spans="1:7">
      <c r="A10" t="s">
        <v>12</v>
      </c>
      <c r="B10" t="s">
        <v>19</v>
      </c>
      <c r="C10" t="s">
        <v>24</v>
      </c>
      <c r="D10">
        <v>15000</v>
      </c>
      <c r="E10" t="s">
        <v>27</v>
      </c>
      <c r="F10">
        <v>947</v>
      </c>
      <c r="G10">
        <v>7</v>
      </c>
    </row>
    <row r="11" spans="1:7">
      <c r="A11" t="s">
        <v>12</v>
      </c>
      <c r="B11" t="s">
        <v>20</v>
      </c>
      <c r="C11" t="s">
        <v>24</v>
      </c>
      <c r="D11">
        <v>15000</v>
      </c>
      <c r="E11" t="s">
        <v>27</v>
      </c>
      <c r="F11">
        <v>1652</v>
      </c>
      <c r="G11">
        <v>1</v>
      </c>
    </row>
    <row r="12" spans="1:7">
      <c r="A12" t="s">
        <v>10</v>
      </c>
      <c r="B12" t="s">
        <v>18</v>
      </c>
      <c r="C12" t="s">
        <v>25</v>
      </c>
      <c r="D12">
        <v>12000</v>
      </c>
      <c r="F12">
        <v>1100</v>
      </c>
      <c r="G12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1"/>
  <sheetViews>
    <sheetView workbookViewId="0"/>
  </sheetViews>
  <sheetFormatPr defaultRowHeight="16.5"/>
  <cols>
    <col min="1" max="1" width="2.625" customWidth="1"/>
    <col min="2" max="2" width="11" customWidth="1"/>
    <col min="3" max="3" width="9.625" bestFit="1" customWidth="1"/>
    <col min="4" max="4" width="11.125" bestFit="1" customWidth="1"/>
    <col min="5" max="5" width="10" bestFit="1" customWidth="1"/>
    <col min="6" max="6" width="9.625" bestFit="1" customWidth="1"/>
    <col min="7" max="7" width="11.125" bestFit="1" customWidth="1"/>
    <col min="8" max="8" width="10" bestFit="1" customWidth="1"/>
  </cols>
  <sheetData>
    <row r="1" spans="2:8" ht="31.5">
      <c r="B1" s="27" t="s">
        <v>38</v>
      </c>
      <c r="C1" s="27"/>
      <c r="D1" s="27"/>
      <c r="E1" s="27"/>
      <c r="F1" s="27"/>
      <c r="G1" s="27"/>
      <c r="H1" s="27"/>
    </row>
    <row r="3" spans="2:8">
      <c r="H3" t="s">
        <v>32</v>
      </c>
    </row>
    <row r="4" spans="2:8">
      <c r="B4" s="31" t="s">
        <v>39</v>
      </c>
      <c r="C4" s="28" t="s">
        <v>40</v>
      </c>
      <c r="D4" s="29"/>
      <c r="E4" s="30"/>
      <c r="F4" s="28" t="s">
        <v>42</v>
      </c>
      <c r="G4" s="29"/>
      <c r="H4" s="30"/>
    </row>
    <row r="5" spans="2:8">
      <c r="B5" s="32"/>
      <c r="C5" s="1" t="s">
        <v>29</v>
      </c>
      <c r="D5" s="1" t="s">
        <v>30</v>
      </c>
      <c r="E5" s="1" t="s">
        <v>37</v>
      </c>
      <c r="F5" s="1" t="s">
        <v>29</v>
      </c>
      <c r="G5" s="1" t="s">
        <v>30</v>
      </c>
      <c r="H5" s="1" t="s">
        <v>37</v>
      </c>
    </row>
    <row r="6" spans="2:8">
      <c r="B6" s="1" t="s">
        <v>34</v>
      </c>
      <c r="C6" s="2">
        <v>4186</v>
      </c>
      <c r="D6" s="2">
        <v>3896</v>
      </c>
      <c r="E6" s="3">
        <f>(C6-D6)/D6*100</f>
        <v>7.4435318275154012</v>
      </c>
      <c r="F6" s="2">
        <v>4554</v>
      </c>
      <c r="G6" s="2">
        <v>4102</v>
      </c>
      <c r="H6" s="3">
        <f>(F6-G6)/G6*100</f>
        <v>11.019015114578254</v>
      </c>
    </row>
    <row r="7" spans="2:8">
      <c r="B7" s="1" t="s">
        <v>31</v>
      </c>
      <c r="C7" s="2">
        <v>759</v>
      </c>
      <c r="D7" s="2">
        <v>689</v>
      </c>
      <c r="E7" s="3">
        <f t="shared" ref="E7:E11" si="0">(C7-D7)/D7*100</f>
        <v>10.159651669085632</v>
      </c>
      <c r="F7" s="2">
        <v>832</v>
      </c>
      <c r="G7" s="2">
        <v>768</v>
      </c>
      <c r="H7" s="3">
        <f t="shared" ref="H7:H11" si="1">(F7-G7)/G7*100</f>
        <v>8.3333333333333321</v>
      </c>
    </row>
    <row r="8" spans="2:8">
      <c r="B8" s="1" t="s">
        <v>33</v>
      </c>
      <c r="C8" s="2">
        <v>737</v>
      </c>
      <c r="D8" s="2">
        <v>645</v>
      </c>
      <c r="E8" s="3">
        <f t="shared" si="0"/>
        <v>14.263565891472869</v>
      </c>
      <c r="F8" s="2">
        <v>779</v>
      </c>
      <c r="G8" s="2">
        <v>576</v>
      </c>
      <c r="H8" s="3">
        <f t="shared" si="1"/>
        <v>35.243055555555557</v>
      </c>
    </row>
    <row r="9" spans="2:8">
      <c r="B9" s="1" t="s">
        <v>36</v>
      </c>
      <c r="C9" s="2">
        <v>324</v>
      </c>
      <c r="D9" s="2">
        <v>301</v>
      </c>
      <c r="E9" s="3">
        <f t="shared" si="0"/>
        <v>7.6411960132890364</v>
      </c>
      <c r="F9" s="2">
        <v>359</v>
      </c>
      <c r="G9" s="2">
        <v>222</v>
      </c>
      <c r="H9" s="3">
        <f t="shared" si="1"/>
        <v>61.711711711711715</v>
      </c>
    </row>
    <row r="10" spans="2:8">
      <c r="B10" s="1" t="s">
        <v>35</v>
      </c>
      <c r="C10" s="2">
        <v>232</v>
      </c>
      <c r="D10" s="2">
        <v>199</v>
      </c>
      <c r="E10" s="3">
        <f t="shared" si="0"/>
        <v>16.582914572864322</v>
      </c>
      <c r="F10" s="2">
        <v>295</v>
      </c>
      <c r="G10" s="2">
        <v>231</v>
      </c>
      <c r="H10" s="3">
        <f t="shared" si="1"/>
        <v>27.705627705627705</v>
      </c>
    </row>
    <row r="11" spans="2:8">
      <c r="B11" s="1" t="s">
        <v>41</v>
      </c>
      <c r="C11" s="2">
        <v>962</v>
      </c>
      <c r="D11" s="2">
        <v>912</v>
      </c>
      <c r="E11" s="3">
        <f t="shared" si="0"/>
        <v>5.4824561403508767</v>
      </c>
      <c r="F11" s="2">
        <v>1068</v>
      </c>
      <c r="G11" s="2">
        <v>988</v>
      </c>
      <c r="H11" s="3">
        <f t="shared" si="1"/>
        <v>8.097165991902834</v>
      </c>
    </row>
  </sheetData>
  <mergeCells count="4">
    <mergeCell ref="B1:H1"/>
    <mergeCell ref="F4:H4"/>
    <mergeCell ref="C4:E4"/>
    <mergeCell ref="B4:B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2"/>
  <sheetViews>
    <sheetView workbookViewId="0">
      <selection sqref="A1:D1"/>
    </sheetView>
  </sheetViews>
  <sheetFormatPr defaultRowHeight="16.5"/>
  <sheetData>
    <row r="1" spans="1:4" ht="20.25">
      <c r="A1" s="33" t="s">
        <v>47</v>
      </c>
      <c r="B1" s="33"/>
      <c r="C1" s="33"/>
      <c r="D1" s="33"/>
    </row>
    <row r="3" spans="1:4">
      <c r="A3" s="4" t="s">
        <v>43</v>
      </c>
      <c r="B3" s="4" t="s">
        <v>44</v>
      </c>
      <c r="C3" s="4" t="s">
        <v>45</v>
      </c>
      <c r="D3" s="4" t="s">
        <v>46</v>
      </c>
    </row>
    <row r="4" spans="1:4">
      <c r="A4" s="4" t="s">
        <v>52</v>
      </c>
      <c r="B4" s="4" t="s">
        <v>56</v>
      </c>
      <c r="C4" s="4" t="s">
        <v>48</v>
      </c>
      <c r="D4" s="4">
        <v>68</v>
      </c>
    </row>
    <row r="5" spans="1:4">
      <c r="A5" s="4" t="s">
        <v>52</v>
      </c>
      <c r="B5" s="4" t="s">
        <v>57</v>
      </c>
      <c r="C5" s="4" t="s">
        <v>49</v>
      </c>
      <c r="D5" s="4">
        <v>49</v>
      </c>
    </row>
    <row r="6" spans="1:4">
      <c r="A6" s="4" t="s">
        <v>52</v>
      </c>
      <c r="B6" s="4" t="s">
        <v>58</v>
      </c>
      <c r="C6" s="4" t="s">
        <v>50</v>
      </c>
      <c r="D6" s="4">
        <v>57</v>
      </c>
    </row>
    <row r="7" spans="1:4">
      <c r="A7" s="4" t="s">
        <v>52</v>
      </c>
      <c r="B7" s="4" t="s">
        <v>59</v>
      </c>
      <c r="C7" s="4" t="s">
        <v>51</v>
      </c>
      <c r="D7" s="4">
        <v>62</v>
      </c>
    </row>
    <row r="8" spans="1:4">
      <c r="A8" s="4" t="s">
        <v>55</v>
      </c>
      <c r="B8" s="4" t="s">
        <v>60</v>
      </c>
      <c r="C8" s="4" t="s">
        <v>48</v>
      </c>
      <c r="D8" s="4">
        <v>85</v>
      </c>
    </row>
    <row r="9" spans="1:4">
      <c r="A9" s="4" t="s">
        <v>55</v>
      </c>
      <c r="B9" s="4" t="s">
        <v>61</v>
      </c>
      <c r="C9" s="4" t="s">
        <v>49</v>
      </c>
      <c r="D9" s="4">
        <v>66</v>
      </c>
    </row>
    <row r="10" spans="1:4">
      <c r="A10" s="4" t="s">
        <v>55</v>
      </c>
      <c r="B10" s="4" t="s">
        <v>62</v>
      </c>
      <c r="C10" s="4" t="s">
        <v>50</v>
      </c>
      <c r="D10" s="4">
        <v>48</v>
      </c>
    </row>
    <row r="11" spans="1:4">
      <c r="A11" s="4" t="s">
        <v>55</v>
      </c>
      <c r="B11" s="4" t="s">
        <v>63</v>
      </c>
      <c r="C11" s="4" t="s">
        <v>51</v>
      </c>
      <c r="D11" s="4">
        <v>92</v>
      </c>
    </row>
    <row r="12" spans="1:4">
      <c r="A12" s="4" t="s">
        <v>53</v>
      </c>
      <c r="B12" s="4" t="s">
        <v>64</v>
      </c>
      <c r="C12" s="4" t="s">
        <v>48</v>
      </c>
      <c r="D12" s="4">
        <v>84</v>
      </c>
    </row>
    <row r="13" spans="1:4">
      <c r="A13" s="4" t="s">
        <v>53</v>
      </c>
      <c r="B13" s="4" t="s">
        <v>65</v>
      </c>
      <c r="C13" s="4" t="s">
        <v>49</v>
      </c>
      <c r="D13" s="4">
        <v>68</v>
      </c>
    </row>
    <row r="14" spans="1:4">
      <c r="A14" s="4" t="s">
        <v>53</v>
      </c>
      <c r="B14" s="4" t="s">
        <v>66</v>
      </c>
      <c r="C14" s="4" t="s">
        <v>50</v>
      </c>
      <c r="D14" s="4">
        <v>57</v>
      </c>
    </row>
    <row r="15" spans="1:4">
      <c r="A15" s="4" t="s">
        <v>53</v>
      </c>
      <c r="B15" s="4" t="s">
        <v>67</v>
      </c>
      <c r="C15" s="4" t="s">
        <v>51</v>
      </c>
      <c r="D15" s="4">
        <v>88</v>
      </c>
    </row>
    <row r="16" spans="1:4">
      <c r="A16" s="4" t="s">
        <v>54</v>
      </c>
      <c r="B16" s="4" t="s">
        <v>68</v>
      </c>
      <c r="C16" s="4" t="s">
        <v>48</v>
      </c>
      <c r="D16" s="4">
        <v>48</v>
      </c>
    </row>
    <row r="17" spans="1:4">
      <c r="A17" s="4" t="s">
        <v>54</v>
      </c>
      <c r="B17" s="4" t="s">
        <v>69</v>
      </c>
      <c r="C17" s="4" t="s">
        <v>49</v>
      </c>
      <c r="D17" s="4">
        <v>57</v>
      </c>
    </row>
    <row r="18" spans="1:4">
      <c r="A18" s="4" t="s">
        <v>54</v>
      </c>
      <c r="B18" s="4" t="s">
        <v>70</v>
      </c>
      <c r="C18" s="4" t="s">
        <v>50</v>
      </c>
      <c r="D18" s="4">
        <v>92</v>
      </c>
    </row>
    <row r="19" spans="1:4">
      <c r="A19" s="4" t="s">
        <v>54</v>
      </c>
      <c r="B19" s="4" t="s">
        <v>71</v>
      </c>
      <c r="C19" s="4" t="s">
        <v>51</v>
      </c>
      <c r="D19" s="4">
        <v>68</v>
      </c>
    </row>
    <row r="21" spans="1:4">
      <c r="A21" s="6" t="s">
        <v>45</v>
      </c>
      <c r="B21" s="6" t="s">
        <v>43</v>
      </c>
    </row>
    <row r="22" spans="1:4">
      <c r="A22" s="6" t="s">
        <v>49</v>
      </c>
    </row>
    <row r="23" spans="1:4">
      <c r="B23" s="6" t="s">
        <v>52</v>
      </c>
    </row>
    <row r="25" spans="1:4">
      <c r="A25" s="4" t="s">
        <v>43</v>
      </c>
      <c r="B25" s="4" t="s">
        <v>44</v>
      </c>
      <c r="C25" s="4" t="s">
        <v>45</v>
      </c>
      <c r="D25" s="4" t="s">
        <v>46</v>
      </c>
    </row>
    <row r="26" spans="1:4">
      <c r="A26" s="4" t="s">
        <v>52</v>
      </c>
      <c r="B26" s="4" t="s">
        <v>56</v>
      </c>
      <c r="C26" s="4" t="s">
        <v>48</v>
      </c>
      <c r="D26" s="4">
        <v>68</v>
      </c>
    </row>
    <row r="27" spans="1:4">
      <c r="A27" s="4" t="s">
        <v>52</v>
      </c>
      <c r="B27" s="4" t="s">
        <v>57</v>
      </c>
      <c r="C27" s="4" t="s">
        <v>49</v>
      </c>
      <c r="D27" s="4">
        <v>49</v>
      </c>
    </row>
    <row r="28" spans="1:4">
      <c r="A28" s="4" t="s">
        <v>52</v>
      </c>
      <c r="B28" s="4" t="s">
        <v>58</v>
      </c>
      <c r="C28" s="4" t="s">
        <v>50</v>
      </c>
      <c r="D28" s="4">
        <v>57</v>
      </c>
    </row>
    <row r="29" spans="1:4">
      <c r="A29" s="4" t="s">
        <v>52</v>
      </c>
      <c r="B29" s="4" t="s">
        <v>59</v>
      </c>
      <c r="C29" s="4" t="s">
        <v>51</v>
      </c>
      <c r="D29" s="4">
        <v>62</v>
      </c>
    </row>
    <row r="30" spans="1:4">
      <c r="A30" s="4" t="s">
        <v>55</v>
      </c>
      <c r="B30" s="4" t="s">
        <v>61</v>
      </c>
      <c r="C30" s="4" t="s">
        <v>49</v>
      </c>
      <c r="D30" s="4">
        <v>66</v>
      </c>
    </row>
    <row r="31" spans="1:4">
      <c r="A31" s="4" t="s">
        <v>53</v>
      </c>
      <c r="B31" s="4" t="s">
        <v>65</v>
      </c>
      <c r="C31" s="4" t="s">
        <v>49</v>
      </c>
      <c r="D31" s="4">
        <v>68</v>
      </c>
    </row>
    <row r="32" spans="1:4">
      <c r="A32" s="4" t="s">
        <v>54</v>
      </c>
      <c r="B32" s="4" t="s">
        <v>69</v>
      </c>
      <c r="C32" s="4" t="s">
        <v>49</v>
      </c>
      <c r="D32" s="4">
        <v>57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8"/>
  <sheetViews>
    <sheetView workbookViewId="0"/>
  </sheetViews>
  <sheetFormatPr defaultRowHeight="16.5"/>
  <cols>
    <col min="1" max="2" width="9" style="5"/>
    <col min="3" max="3" width="9.125" style="5" bestFit="1" customWidth="1"/>
    <col min="4" max="4" width="11.875" style="5" bestFit="1" customWidth="1"/>
    <col min="5" max="5" width="11" style="5" bestFit="1" customWidth="1"/>
    <col min="6" max="7" width="9" style="5"/>
    <col min="8" max="8" width="9.375" style="5" bestFit="1" customWidth="1"/>
    <col min="9" max="9" width="9" style="12"/>
    <col min="10" max="16384" width="9" style="5"/>
  </cols>
  <sheetData>
    <row r="1" spans="1:10">
      <c r="A1" s="7" t="s">
        <v>72</v>
      </c>
      <c r="B1" s="8" t="s">
        <v>73</v>
      </c>
      <c r="C1" s="8"/>
      <c r="F1" s="7" t="s">
        <v>90</v>
      </c>
      <c r="G1" s="8" t="s">
        <v>91</v>
      </c>
    </row>
    <row r="2" spans="1:10">
      <c r="A2" s="9" t="s">
        <v>74</v>
      </c>
      <c r="B2" s="9" t="s">
        <v>75</v>
      </c>
      <c r="C2" s="9" t="s">
        <v>76</v>
      </c>
      <c r="D2" s="11" t="s">
        <v>77</v>
      </c>
      <c r="F2" s="10" t="s">
        <v>92</v>
      </c>
      <c r="G2" s="10" t="s">
        <v>93</v>
      </c>
      <c r="H2" s="10" t="s">
        <v>94</v>
      </c>
      <c r="I2" s="10" t="s">
        <v>95</v>
      </c>
      <c r="J2" s="11" t="s">
        <v>96</v>
      </c>
    </row>
    <row r="3" spans="1:10">
      <c r="A3" s="9" t="s">
        <v>87</v>
      </c>
      <c r="B3" s="9" t="s">
        <v>78</v>
      </c>
      <c r="C3" s="9">
        <v>87</v>
      </c>
      <c r="D3" s="9" t="str">
        <f>LARGE(C3:C12,2)&amp;"점"</f>
        <v>95점</v>
      </c>
      <c r="F3" s="9" t="s">
        <v>122</v>
      </c>
      <c r="G3" s="9" t="s">
        <v>113</v>
      </c>
      <c r="H3" s="9" t="s">
        <v>79</v>
      </c>
      <c r="I3" s="9" t="s">
        <v>107</v>
      </c>
      <c r="J3" s="9" t="str">
        <f>HLOOKUP(MID(F3,3,1),$G$15:$J$16,2,FALSE)</f>
        <v>기획부</v>
      </c>
    </row>
    <row r="4" spans="1:10">
      <c r="A4" s="9" t="s">
        <v>81</v>
      </c>
      <c r="B4" s="9" t="s">
        <v>79</v>
      </c>
      <c r="C4" s="9">
        <v>95</v>
      </c>
      <c r="F4" s="9" t="s">
        <v>127</v>
      </c>
      <c r="G4" s="9" t="s">
        <v>120</v>
      </c>
      <c r="H4" s="9" t="s">
        <v>78</v>
      </c>
      <c r="I4" s="9" t="s">
        <v>108</v>
      </c>
      <c r="J4" s="9" t="str">
        <f t="shared" ref="J4:J12" si="0">HLOOKUP(MID(F4,3,1),$G$15:$J$16,2,FALSE)</f>
        <v>생산부</v>
      </c>
    </row>
    <row r="5" spans="1:10">
      <c r="A5" s="9" t="s">
        <v>82</v>
      </c>
      <c r="B5" s="9" t="s">
        <v>79</v>
      </c>
      <c r="C5" s="9">
        <v>87</v>
      </c>
      <c r="F5" s="9" t="s">
        <v>124</v>
      </c>
      <c r="G5" s="9" t="s">
        <v>121</v>
      </c>
      <c r="H5" s="9" t="s">
        <v>78</v>
      </c>
      <c r="I5" s="9" t="s">
        <v>109</v>
      </c>
      <c r="J5" s="9" t="str">
        <f t="shared" si="0"/>
        <v>영업부</v>
      </c>
    </row>
    <row r="6" spans="1:10">
      <c r="A6" s="9" t="s">
        <v>88</v>
      </c>
      <c r="B6" s="9" t="s">
        <v>78</v>
      </c>
      <c r="C6" s="9">
        <v>99</v>
      </c>
      <c r="F6" s="9" t="s">
        <v>125</v>
      </c>
      <c r="G6" s="9" t="s">
        <v>114</v>
      </c>
      <c r="H6" s="9" t="s">
        <v>79</v>
      </c>
      <c r="I6" s="9" t="s">
        <v>110</v>
      </c>
      <c r="J6" s="9" t="str">
        <f t="shared" si="0"/>
        <v>영업부</v>
      </c>
    </row>
    <row r="7" spans="1:10">
      <c r="A7" s="9" t="s">
        <v>83</v>
      </c>
      <c r="B7" s="9" t="s">
        <v>79</v>
      </c>
      <c r="C7" s="9">
        <v>84</v>
      </c>
      <c r="F7" s="9" t="s">
        <v>128</v>
      </c>
      <c r="G7" s="9" t="s">
        <v>115</v>
      </c>
      <c r="H7" s="9" t="s">
        <v>79</v>
      </c>
      <c r="I7" s="9" t="s">
        <v>111</v>
      </c>
      <c r="J7" s="9" t="str">
        <f t="shared" si="0"/>
        <v>생산부</v>
      </c>
    </row>
    <row r="8" spans="1:10">
      <c r="A8" s="9" t="s">
        <v>89</v>
      </c>
      <c r="B8" s="9" t="s">
        <v>78</v>
      </c>
      <c r="C8" s="9">
        <v>95</v>
      </c>
      <c r="F8" s="9" t="s">
        <v>129</v>
      </c>
      <c r="G8" s="9" t="s">
        <v>116</v>
      </c>
      <c r="H8" s="9" t="s">
        <v>79</v>
      </c>
      <c r="I8" s="9" t="s">
        <v>111</v>
      </c>
      <c r="J8" s="9" t="str">
        <f t="shared" si="0"/>
        <v>생산부</v>
      </c>
    </row>
    <row r="9" spans="1:10">
      <c r="A9" s="9" t="s">
        <v>84</v>
      </c>
      <c r="B9" s="9" t="s">
        <v>79</v>
      </c>
      <c r="C9" s="9">
        <v>68</v>
      </c>
      <c r="F9" s="9" t="s">
        <v>126</v>
      </c>
      <c r="G9" s="9" t="s">
        <v>117</v>
      </c>
      <c r="H9" s="9" t="s">
        <v>78</v>
      </c>
      <c r="I9" s="9" t="s">
        <v>108</v>
      </c>
      <c r="J9" s="9" t="str">
        <f t="shared" si="0"/>
        <v>영업부</v>
      </c>
    </row>
    <row r="10" spans="1:10">
      <c r="A10" s="9" t="s">
        <v>85</v>
      </c>
      <c r="B10" s="9" t="s">
        <v>78</v>
      </c>
      <c r="C10" s="9">
        <v>78</v>
      </c>
      <c r="F10" s="9" t="s">
        <v>130</v>
      </c>
      <c r="G10" s="9" t="s">
        <v>118</v>
      </c>
      <c r="H10" s="9" t="s">
        <v>78</v>
      </c>
      <c r="I10" s="9" t="s">
        <v>107</v>
      </c>
      <c r="J10" s="9" t="str">
        <f t="shared" si="0"/>
        <v>경리부</v>
      </c>
    </row>
    <row r="11" spans="1:10">
      <c r="A11" s="9" t="s">
        <v>86</v>
      </c>
      <c r="B11" s="9" t="s">
        <v>78</v>
      </c>
      <c r="C11" s="9">
        <v>82</v>
      </c>
      <c r="F11" s="9" t="s">
        <v>123</v>
      </c>
      <c r="G11" s="9" t="s">
        <v>119</v>
      </c>
      <c r="H11" s="9" t="s">
        <v>78</v>
      </c>
      <c r="I11" s="9" t="s">
        <v>109</v>
      </c>
      <c r="J11" s="9" t="str">
        <f t="shared" si="0"/>
        <v>기획부</v>
      </c>
    </row>
    <row r="12" spans="1:10">
      <c r="A12" s="9" t="s">
        <v>80</v>
      </c>
      <c r="B12" s="9" t="s">
        <v>79</v>
      </c>
      <c r="C12" s="9">
        <v>67</v>
      </c>
      <c r="F12" s="9" t="s">
        <v>131</v>
      </c>
      <c r="G12" s="9" t="s">
        <v>112</v>
      </c>
      <c r="H12" s="9" t="s">
        <v>79</v>
      </c>
      <c r="I12" s="9" t="s">
        <v>110</v>
      </c>
      <c r="J12" s="9" t="str">
        <f t="shared" si="0"/>
        <v>경리부</v>
      </c>
    </row>
    <row r="13" spans="1:10">
      <c r="F13" s="12"/>
      <c r="G13" s="12"/>
      <c r="H13" s="12"/>
      <c r="J13" s="12"/>
    </row>
    <row r="14" spans="1:10">
      <c r="A14" s="7" t="s">
        <v>132</v>
      </c>
      <c r="B14" s="8" t="s">
        <v>140</v>
      </c>
      <c r="F14" s="13" t="s">
        <v>97</v>
      </c>
      <c r="G14" s="12"/>
      <c r="H14" s="12"/>
      <c r="J14" s="12"/>
    </row>
    <row r="15" spans="1:10">
      <c r="A15" s="10" t="s">
        <v>135</v>
      </c>
      <c r="B15" s="10" t="s">
        <v>148</v>
      </c>
      <c r="C15" s="9" t="s">
        <v>141</v>
      </c>
      <c r="D15" s="9" t="s">
        <v>142</v>
      </c>
      <c r="F15" s="9" t="s">
        <v>98</v>
      </c>
      <c r="G15" s="9" t="s">
        <v>99</v>
      </c>
      <c r="H15" s="9" t="s">
        <v>100</v>
      </c>
      <c r="I15" s="9" t="s">
        <v>103</v>
      </c>
      <c r="J15" s="9" t="s">
        <v>105</v>
      </c>
    </row>
    <row r="16" spans="1:10">
      <c r="A16" s="9" t="s">
        <v>136</v>
      </c>
      <c r="B16" s="9" t="s">
        <v>149</v>
      </c>
      <c r="C16" s="14">
        <v>3500</v>
      </c>
      <c r="D16" s="14">
        <v>57995000</v>
      </c>
      <c r="F16" s="9" t="s">
        <v>96</v>
      </c>
      <c r="G16" s="9" t="s">
        <v>101</v>
      </c>
      <c r="H16" s="9" t="s">
        <v>102</v>
      </c>
      <c r="I16" s="9" t="s">
        <v>104</v>
      </c>
      <c r="J16" s="9" t="s">
        <v>106</v>
      </c>
    </row>
    <row r="17" spans="1:10">
      <c r="A17" s="9" t="s">
        <v>138</v>
      </c>
      <c r="B17" s="9" t="s">
        <v>149</v>
      </c>
      <c r="C17" s="14">
        <v>3200</v>
      </c>
      <c r="D17" s="14">
        <v>53024000</v>
      </c>
      <c r="I17" s="5"/>
    </row>
    <row r="18" spans="1:10">
      <c r="A18" s="9" t="s">
        <v>137</v>
      </c>
      <c r="B18" s="9" t="s">
        <v>149</v>
      </c>
      <c r="C18" s="14">
        <v>3350</v>
      </c>
      <c r="D18" s="14">
        <v>55509500</v>
      </c>
      <c r="I18" s="5"/>
    </row>
    <row r="19" spans="1:10">
      <c r="A19" s="9" t="s">
        <v>136</v>
      </c>
      <c r="B19" s="9" t="s">
        <v>150</v>
      </c>
      <c r="C19" s="14">
        <v>3600</v>
      </c>
      <c r="D19" s="14">
        <v>59652000</v>
      </c>
      <c r="I19" s="5"/>
    </row>
    <row r="20" spans="1:10">
      <c r="A20" s="9" t="s">
        <v>137</v>
      </c>
      <c r="B20" s="9" t="s">
        <v>150</v>
      </c>
      <c r="C20" s="14">
        <v>3000</v>
      </c>
      <c r="D20" s="14">
        <v>49710000</v>
      </c>
      <c r="I20" s="5"/>
    </row>
    <row r="21" spans="1:10">
      <c r="A21" s="9" t="s">
        <v>138</v>
      </c>
      <c r="B21" s="9" t="s">
        <v>150</v>
      </c>
      <c r="C21" s="14">
        <v>3400</v>
      </c>
      <c r="D21" s="14">
        <v>56338000</v>
      </c>
      <c r="I21" s="5"/>
    </row>
    <row r="22" spans="1:10">
      <c r="A22" s="9" t="s">
        <v>139</v>
      </c>
      <c r="B22" s="9" t="s">
        <v>151</v>
      </c>
      <c r="C22" s="14">
        <v>3000</v>
      </c>
      <c r="D22" s="14">
        <v>49710000</v>
      </c>
      <c r="I22" s="5"/>
    </row>
    <row r="23" spans="1:10">
      <c r="A23" s="9" t="s">
        <v>136</v>
      </c>
      <c r="B23" s="9" t="s">
        <v>151</v>
      </c>
      <c r="C23" s="14">
        <v>3500</v>
      </c>
      <c r="D23" s="14">
        <v>57995000</v>
      </c>
      <c r="I23" s="5"/>
    </row>
    <row r="24" spans="1:10">
      <c r="A24" s="9" t="s">
        <v>139</v>
      </c>
      <c r="B24" s="9" t="s">
        <v>152</v>
      </c>
      <c r="C24" s="14">
        <v>3250</v>
      </c>
      <c r="D24" s="14">
        <v>53852500</v>
      </c>
      <c r="E24" s="15" t="s">
        <v>176</v>
      </c>
      <c r="F24" s="35" t="s">
        <v>253</v>
      </c>
      <c r="G24" s="35"/>
      <c r="H24" s="35"/>
    </row>
    <row r="25" spans="1:10">
      <c r="A25" s="9" t="s">
        <v>137</v>
      </c>
      <c r="B25" s="9" t="s">
        <v>152</v>
      </c>
      <c r="C25" s="14">
        <v>3150</v>
      </c>
      <c r="D25" s="14">
        <v>52195500</v>
      </c>
      <c r="E25" s="9" t="s">
        <v>177</v>
      </c>
      <c r="F25" s="34">
        <f t="shared" ref="F25" si="1">ROUNDUP(DAVERAGE(A15:D25,4,E24:E25),-4)</f>
        <v>58550000</v>
      </c>
      <c r="G25" s="34"/>
      <c r="H25" s="34"/>
    </row>
    <row r="27" spans="1:10">
      <c r="A27" s="7" t="s">
        <v>154</v>
      </c>
      <c r="B27" s="8" t="s">
        <v>155</v>
      </c>
      <c r="G27" s="7" t="s">
        <v>157</v>
      </c>
      <c r="H27" s="8" t="s">
        <v>173</v>
      </c>
    </row>
    <row r="28" spans="1:10">
      <c r="A28" s="9" t="s">
        <v>153</v>
      </c>
      <c r="B28" s="9" t="s">
        <v>158</v>
      </c>
      <c r="C28" s="9" t="s">
        <v>159</v>
      </c>
      <c r="D28" s="9" t="s">
        <v>160</v>
      </c>
      <c r="E28" s="11" t="s">
        <v>156</v>
      </c>
      <c r="G28" s="9" t="s">
        <v>161</v>
      </c>
      <c r="H28" s="9" t="s">
        <v>162</v>
      </c>
      <c r="I28" s="9" t="s">
        <v>134</v>
      </c>
      <c r="J28" s="11" t="s">
        <v>133</v>
      </c>
    </row>
    <row r="29" spans="1:10">
      <c r="A29" s="9" t="s">
        <v>136</v>
      </c>
      <c r="B29" s="9">
        <v>25.9</v>
      </c>
      <c r="C29" s="9">
        <v>26.7</v>
      </c>
      <c r="D29" s="9">
        <v>21.2</v>
      </c>
      <c r="E29" s="9" t="str">
        <f>IF(STDEV(B29:D29)&gt;STDEV($B$29:$D$38),"평균기온큼","")</f>
        <v>평균기온큼</v>
      </c>
      <c r="G29" s="9" t="s">
        <v>163</v>
      </c>
      <c r="H29" s="14">
        <v>15000</v>
      </c>
      <c r="I29" s="14">
        <v>1500</v>
      </c>
      <c r="J29" s="9" t="str">
        <f>CHOOSE(MID(G29,5,1),"마우스","키보드","모니터","스캐너","프린터")</f>
        <v>키보드</v>
      </c>
    </row>
    <row r="30" spans="1:10">
      <c r="A30" s="9" t="s">
        <v>139</v>
      </c>
      <c r="B30" s="9">
        <v>26.1</v>
      </c>
      <c r="C30" s="9">
        <v>26.6</v>
      </c>
      <c r="D30" s="9">
        <v>23.3</v>
      </c>
      <c r="E30" s="9" t="str">
        <f t="shared" ref="E30:E38" si="2">IF(STDEV(B30:D30)&gt;STDEV($B$29:$D$38),"평균기온큼","")</f>
        <v/>
      </c>
      <c r="G30" s="9" t="s">
        <v>165</v>
      </c>
      <c r="H30" s="14">
        <v>250000</v>
      </c>
      <c r="I30" s="14">
        <v>600</v>
      </c>
      <c r="J30" s="9" t="str">
        <f t="shared" ref="J30:J38" si="3">CHOOSE(MID(G30,5,1),"마우스","키보드","모니터","스캐너","프린터")</f>
        <v>스캐너</v>
      </c>
    </row>
    <row r="31" spans="1:10">
      <c r="A31" s="9" t="s">
        <v>143</v>
      </c>
      <c r="B31" s="9">
        <v>27.8</v>
      </c>
      <c r="C31" s="9">
        <v>28.4</v>
      </c>
      <c r="D31" s="9">
        <v>24.7</v>
      </c>
      <c r="E31" s="9" t="str">
        <f t="shared" si="2"/>
        <v/>
      </c>
      <c r="G31" s="9" t="s">
        <v>167</v>
      </c>
      <c r="H31" s="14">
        <v>12000</v>
      </c>
      <c r="I31" s="14">
        <v>1800</v>
      </c>
      <c r="J31" s="9" t="str">
        <f t="shared" si="3"/>
        <v>마우스</v>
      </c>
    </row>
    <row r="32" spans="1:10">
      <c r="A32" s="9" t="s">
        <v>138</v>
      </c>
      <c r="B32" s="9">
        <v>26.1</v>
      </c>
      <c r="C32" s="9">
        <v>27.9</v>
      </c>
      <c r="D32" s="9">
        <v>24.3</v>
      </c>
      <c r="E32" s="9" t="str">
        <f t="shared" si="2"/>
        <v/>
      </c>
      <c r="G32" s="9" t="s">
        <v>169</v>
      </c>
      <c r="H32" s="14">
        <v>100000</v>
      </c>
      <c r="I32" s="14">
        <v>850</v>
      </c>
      <c r="J32" s="9" t="str">
        <f t="shared" si="3"/>
        <v>모니터</v>
      </c>
    </row>
    <row r="33" spans="1:10">
      <c r="A33" s="9" t="s">
        <v>145</v>
      </c>
      <c r="B33" s="9">
        <v>26.6</v>
      </c>
      <c r="C33" s="9">
        <v>27.2</v>
      </c>
      <c r="D33" s="9">
        <v>21.9</v>
      </c>
      <c r="E33" s="9" t="str">
        <f t="shared" si="2"/>
        <v>평균기온큼</v>
      </c>
      <c r="G33" s="9" t="s">
        <v>171</v>
      </c>
      <c r="H33" s="14">
        <v>180000</v>
      </c>
      <c r="I33" s="14">
        <v>700</v>
      </c>
      <c r="J33" s="9" t="str">
        <f t="shared" si="3"/>
        <v>프린터</v>
      </c>
    </row>
    <row r="34" spans="1:10">
      <c r="A34" s="9" t="s">
        <v>144</v>
      </c>
      <c r="B34" s="9">
        <v>25.8</v>
      </c>
      <c r="C34" s="9">
        <v>27.1</v>
      </c>
      <c r="D34" s="9">
        <v>23.2</v>
      </c>
      <c r="E34" s="9" t="str">
        <f t="shared" si="2"/>
        <v/>
      </c>
      <c r="G34" s="9" t="s">
        <v>164</v>
      </c>
      <c r="H34" s="14">
        <v>17500</v>
      </c>
      <c r="I34" s="14">
        <v>1650</v>
      </c>
      <c r="J34" s="9" t="str">
        <f t="shared" si="3"/>
        <v>키보드</v>
      </c>
    </row>
    <row r="35" spans="1:10">
      <c r="A35" s="9" t="s">
        <v>146</v>
      </c>
      <c r="B35" s="9">
        <v>24.2</v>
      </c>
      <c r="C35" s="9">
        <v>25.3</v>
      </c>
      <c r="D35" s="9">
        <v>21.3</v>
      </c>
      <c r="E35" s="9" t="str">
        <f t="shared" si="2"/>
        <v/>
      </c>
      <c r="G35" s="9" t="s">
        <v>166</v>
      </c>
      <c r="H35" s="14">
        <v>235000</v>
      </c>
      <c r="I35" s="14">
        <v>550</v>
      </c>
      <c r="J35" s="9" t="str">
        <f t="shared" si="3"/>
        <v>스캐너</v>
      </c>
    </row>
    <row r="36" spans="1:10">
      <c r="A36" s="9" t="s">
        <v>147</v>
      </c>
      <c r="B36" s="9">
        <v>24.6</v>
      </c>
      <c r="C36" s="9">
        <v>25.6</v>
      </c>
      <c r="D36" s="9">
        <v>20.5</v>
      </c>
      <c r="E36" s="9" t="str">
        <f t="shared" si="2"/>
        <v>평균기온큼</v>
      </c>
      <c r="G36" s="9" t="s">
        <v>168</v>
      </c>
      <c r="H36" s="14">
        <v>13000</v>
      </c>
      <c r="I36" s="14">
        <v>1750</v>
      </c>
      <c r="J36" s="9" t="str">
        <f t="shared" si="3"/>
        <v>마우스</v>
      </c>
    </row>
    <row r="37" spans="1:10">
      <c r="A37" s="9" t="s">
        <v>174</v>
      </c>
      <c r="B37" s="9">
        <v>26.1</v>
      </c>
      <c r="C37" s="9">
        <v>25.9</v>
      </c>
      <c r="D37" s="9">
        <v>22.3</v>
      </c>
      <c r="E37" s="9" t="str">
        <f t="shared" si="2"/>
        <v/>
      </c>
      <c r="G37" s="9" t="s">
        <v>172</v>
      </c>
      <c r="H37" s="14">
        <v>200000</v>
      </c>
      <c r="I37" s="14">
        <v>580</v>
      </c>
      <c r="J37" s="9" t="str">
        <f t="shared" si="3"/>
        <v>프린터</v>
      </c>
    </row>
    <row r="38" spans="1:10">
      <c r="A38" s="9" t="s">
        <v>175</v>
      </c>
      <c r="B38" s="9">
        <v>25.9</v>
      </c>
      <c r="C38" s="9">
        <v>26.3</v>
      </c>
      <c r="D38" s="9">
        <v>21.9</v>
      </c>
      <c r="E38" s="9" t="str">
        <f t="shared" si="2"/>
        <v>평균기온큼</v>
      </c>
      <c r="G38" s="9" t="s">
        <v>170</v>
      </c>
      <c r="H38" s="14">
        <v>115000</v>
      </c>
      <c r="I38" s="14">
        <v>900</v>
      </c>
      <c r="J38" s="9" t="str">
        <f t="shared" si="3"/>
        <v>모니터</v>
      </c>
    </row>
  </sheetData>
  <mergeCells count="2">
    <mergeCell ref="F25:H25"/>
    <mergeCell ref="F24:H2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3"/>
  <sheetViews>
    <sheetView workbookViewId="0">
      <selection sqref="A1:G1"/>
    </sheetView>
  </sheetViews>
  <sheetFormatPr defaultRowHeight="16.5"/>
  <cols>
    <col min="1" max="1" width="17.25" customWidth="1"/>
    <col min="2" max="5" width="13.625" bestFit="1" customWidth="1"/>
    <col min="6" max="6" width="14.875" customWidth="1"/>
    <col min="7" max="7" width="13.625" customWidth="1"/>
    <col min="8" max="9" width="13.625" bestFit="1" customWidth="1"/>
    <col min="10" max="11" width="13.625" customWidth="1"/>
    <col min="12" max="13" width="13.625" bestFit="1" customWidth="1"/>
    <col min="14" max="16" width="15.125" bestFit="1" customWidth="1"/>
  </cols>
  <sheetData>
    <row r="1" spans="1:7" ht="20.25">
      <c r="A1" s="33" t="s">
        <v>182</v>
      </c>
      <c r="B1" s="33"/>
      <c r="C1" s="33"/>
      <c r="D1" s="33"/>
      <c r="E1" s="33"/>
      <c r="F1" s="33"/>
      <c r="G1" s="33"/>
    </row>
    <row r="3" spans="1:7">
      <c r="A3" s="4" t="s">
        <v>178</v>
      </c>
      <c r="B3" s="4" t="s">
        <v>179</v>
      </c>
      <c r="C3" s="4" t="s">
        <v>180</v>
      </c>
      <c r="D3" s="4" t="s">
        <v>215</v>
      </c>
      <c r="E3" s="4" t="s">
        <v>216</v>
      </c>
      <c r="F3" s="4" t="s">
        <v>217</v>
      </c>
      <c r="G3" s="4" t="s">
        <v>181</v>
      </c>
    </row>
    <row r="4" spans="1:7">
      <c r="A4" s="4" t="s">
        <v>192</v>
      </c>
      <c r="B4" s="4" t="s">
        <v>199</v>
      </c>
      <c r="C4" s="4" t="s">
        <v>184</v>
      </c>
      <c r="D4" s="16">
        <v>8960000</v>
      </c>
      <c r="E4" s="16">
        <v>8310000</v>
      </c>
      <c r="F4" s="16">
        <v>9350000</v>
      </c>
      <c r="G4" s="16">
        <v>26620000</v>
      </c>
    </row>
    <row r="5" spans="1:7">
      <c r="A5" s="4" t="s">
        <v>192</v>
      </c>
      <c r="B5" s="4" t="s">
        <v>200</v>
      </c>
      <c r="C5" s="4" t="s">
        <v>186</v>
      </c>
      <c r="D5" s="16">
        <v>8470000</v>
      </c>
      <c r="E5" s="16">
        <v>7860000</v>
      </c>
      <c r="F5" s="16">
        <v>8840000</v>
      </c>
      <c r="G5" s="16">
        <v>25170000</v>
      </c>
    </row>
    <row r="6" spans="1:7">
      <c r="A6" s="4" t="s">
        <v>192</v>
      </c>
      <c r="B6" s="4" t="s">
        <v>201</v>
      </c>
      <c r="C6" s="4" t="s">
        <v>188</v>
      </c>
      <c r="D6" s="16">
        <v>6510000</v>
      </c>
      <c r="E6" s="16">
        <v>6040000</v>
      </c>
      <c r="F6" s="16">
        <v>6790000</v>
      </c>
      <c r="G6" s="16">
        <v>19340000</v>
      </c>
    </row>
    <row r="7" spans="1:7">
      <c r="A7" s="4" t="s">
        <v>192</v>
      </c>
      <c r="B7" s="4" t="s">
        <v>202</v>
      </c>
      <c r="C7" s="4" t="s">
        <v>190</v>
      </c>
      <c r="D7" s="16">
        <v>8600000</v>
      </c>
      <c r="E7" s="16">
        <v>7980000</v>
      </c>
      <c r="F7" s="16">
        <v>8980000</v>
      </c>
      <c r="G7" s="16">
        <v>25560000</v>
      </c>
    </row>
    <row r="8" spans="1:7">
      <c r="A8" s="4" t="s">
        <v>196</v>
      </c>
      <c r="B8" s="4" t="s">
        <v>203</v>
      </c>
      <c r="C8" s="4" t="s">
        <v>184</v>
      </c>
      <c r="D8" s="16">
        <v>7720000</v>
      </c>
      <c r="E8" s="16">
        <v>7160000</v>
      </c>
      <c r="F8" s="16">
        <v>8050000</v>
      </c>
      <c r="G8" s="16">
        <v>22930000</v>
      </c>
    </row>
    <row r="9" spans="1:7">
      <c r="A9" s="4" t="s">
        <v>196</v>
      </c>
      <c r="B9" s="4" t="s">
        <v>204</v>
      </c>
      <c r="C9" s="4" t="s">
        <v>186</v>
      </c>
      <c r="D9" s="16">
        <v>8390000</v>
      </c>
      <c r="E9" s="16">
        <v>7790000</v>
      </c>
      <c r="F9" s="16">
        <v>8760000</v>
      </c>
      <c r="G9" s="16">
        <v>24940000</v>
      </c>
    </row>
    <row r="10" spans="1:7">
      <c r="A10" s="4" t="s">
        <v>196</v>
      </c>
      <c r="B10" s="4" t="s">
        <v>205</v>
      </c>
      <c r="C10" s="4" t="s">
        <v>188</v>
      </c>
      <c r="D10" s="16">
        <v>9430000</v>
      </c>
      <c r="E10" s="16">
        <v>8750000</v>
      </c>
      <c r="F10" s="16">
        <v>9840000</v>
      </c>
      <c r="G10" s="16">
        <v>28020000</v>
      </c>
    </row>
    <row r="11" spans="1:7">
      <c r="A11" s="4" t="s">
        <v>196</v>
      </c>
      <c r="B11" s="4" t="s">
        <v>206</v>
      </c>
      <c r="C11" s="4" t="s">
        <v>190</v>
      </c>
      <c r="D11" s="16">
        <v>7520000</v>
      </c>
      <c r="E11" s="16">
        <v>6980000</v>
      </c>
      <c r="F11" s="16">
        <v>7850000</v>
      </c>
      <c r="G11" s="16">
        <v>22350000</v>
      </c>
    </row>
    <row r="12" spans="1:7">
      <c r="A12" s="4" t="s">
        <v>194</v>
      </c>
      <c r="B12" s="4" t="s">
        <v>207</v>
      </c>
      <c r="C12" s="4" t="s">
        <v>184</v>
      </c>
      <c r="D12" s="16">
        <v>8250000</v>
      </c>
      <c r="E12" s="16">
        <v>7660000</v>
      </c>
      <c r="F12" s="16">
        <v>8620000</v>
      </c>
      <c r="G12" s="16">
        <v>24530000</v>
      </c>
    </row>
    <row r="13" spans="1:7">
      <c r="A13" s="4" t="s">
        <v>194</v>
      </c>
      <c r="B13" s="4" t="s">
        <v>208</v>
      </c>
      <c r="C13" s="4" t="s">
        <v>186</v>
      </c>
      <c r="D13" s="16">
        <v>9127000</v>
      </c>
      <c r="E13" s="16">
        <v>8470000</v>
      </c>
      <c r="F13" s="16">
        <v>9530000</v>
      </c>
      <c r="G13" s="16">
        <v>27127000</v>
      </c>
    </row>
    <row r="14" spans="1:7">
      <c r="A14" s="4" t="s">
        <v>194</v>
      </c>
      <c r="B14" s="4" t="s">
        <v>209</v>
      </c>
      <c r="C14" s="4" t="s">
        <v>188</v>
      </c>
      <c r="D14" s="16">
        <v>7420000</v>
      </c>
      <c r="E14" s="16">
        <v>6890000</v>
      </c>
      <c r="F14" s="16">
        <v>7750000</v>
      </c>
      <c r="G14" s="16">
        <v>22060000</v>
      </c>
    </row>
    <row r="15" spans="1:7">
      <c r="A15" s="4" t="s">
        <v>194</v>
      </c>
      <c r="B15" s="4" t="s">
        <v>210</v>
      </c>
      <c r="C15" s="4" t="s">
        <v>190</v>
      </c>
      <c r="D15" s="16">
        <v>9260000</v>
      </c>
      <c r="E15" s="16">
        <v>8590000</v>
      </c>
      <c r="F15" s="16">
        <v>9660000</v>
      </c>
      <c r="G15" s="16">
        <v>27510000</v>
      </c>
    </row>
    <row r="16" spans="1:7">
      <c r="A16" s="4" t="s">
        <v>198</v>
      </c>
      <c r="B16" s="4" t="s">
        <v>211</v>
      </c>
      <c r="C16" s="4" t="s">
        <v>184</v>
      </c>
      <c r="D16" s="16">
        <v>7180000</v>
      </c>
      <c r="E16" s="16">
        <v>6660000</v>
      </c>
      <c r="F16" s="16">
        <v>7490000</v>
      </c>
      <c r="G16" s="16">
        <v>21330000</v>
      </c>
    </row>
    <row r="17" spans="1:7">
      <c r="A17" s="4" t="s">
        <v>198</v>
      </c>
      <c r="B17" s="4" t="s">
        <v>212</v>
      </c>
      <c r="C17" s="4" t="s">
        <v>186</v>
      </c>
      <c r="D17" s="16">
        <v>8690000</v>
      </c>
      <c r="E17" s="16">
        <v>8060000</v>
      </c>
      <c r="F17" s="16">
        <v>9070000</v>
      </c>
      <c r="G17" s="16">
        <v>25820000</v>
      </c>
    </row>
    <row r="18" spans="1:7">
      <c r="A18" s="4" t="s">
        <v>198</v>
      </c>
      <c r="B18" s="4" t="s">
        <v>213</v>
      </c>
      <c r="C18" s="4" t="s">
        <v>188</v>
      </c>
      <c r="D18" s="16">
        <v>7440000</v>
      </c>
      <c r="E18" s="16">
        <v>6900000</v>
      </c>
      <c r="F18" s="16">
        <v>7760000</v>
      </c>
      <c r="G18" s="16">
        <v>22100000</v>
      </c>
    </row>
    <row r="19" spans="1:7">
      <c r="A19" s="4" t="s">
        <v>198</v>
      </c>
      <c r="B19" s="4" t="s">
        <v>214</v>
      </c>
      <c r="C19" s="4" t="s">
        <v>190</v>
      </c>
      <c r="D19" s="16">
        <v>8680000</v>
      </c>
      <c r="E19" s="16">
        <v>8050000</v>
      </c>
      <c r="F19" s="16">
        <v>9060000</v>
      </c>
      <c r="G19" s="16">
        <v>25790000</v>
      </c>
    </row>
    <row r="23" spans="1:7">
      <c r="B23" s="18" t="s">
        <v>220</v>
      </c>
    </row>
    <row r="24" spans="1:7">
      <c r="A24" s="18" t="s">
        <v>218</v>
      </c>
      <c r="B24" t="s">
        <v>185</v>
      </c>
      <c r="C24" t="s">
        <v>187</v>
      </c>
      <c r="D24" t="s">
        <v>183</v>
      </c>
      <c r="E24" t="s">
        <v>189</v>
      </c>
      <c r="F24" t="s">
        <v>219</v>
      </c>
    </row>
    <row r="25" spans="1:7">
      <c r="A25" s="19" t="s">
        <v>193</v>
      </c>
      <c r="B25" s="5"/>
      <c r="C25" s="5"/>
      <c r="D25" s="5"/>
      <c r="E25" s="5"/>
      <c r="F25" s="5"/>
    </row>
    <row r="26" spans="1:7">
      <c r="A26" s="20" t="s">
        <v>221</v>
      </c>
      <c r="B26" s="17">
        <v>9127000</v>
      </c>
      <c r="C26" s="17">
        <v>7420000</v>
      </c>
      <c r="D26" s="17">
        <v>8250000</v>
      </c>
      <c r="E26" s="17">
        <v>9260000</v>
      </c>
      <c r="F26" s="17">
        <v>34057000</v>
      </c>
    </row>
    <row r="27" spans="1:7">
      <c r="A27" s="20" t="s">
        <v>224</v>
      </c>
      <c r="B27" s="17">
        <v>8470000</v>
      </c>
      <c r="C27" s="17">
        <v>6890000</v>
      </c>
      <c r="D27" s="17">
        <v>7660000</v>
      </c>
      <c r="E27" s="17">
        <v>8590000</v>
      </c>
      <c r="F27" s="17">
        <v>31610000</v>
      </c>
    </row>
    <row r="28" spans="1:7">
      <c r="A28" s="20" t="s">
        <v>226</v>
      </c>
      <c r="B28" s="17">
        <v>9530000</v>
      </c>
      <c r="C28" s="17">
        <v>7750000</v>
      </c>
      <c r="D28" s="17">
        <v>8620000</v>
      </c>
      <c r="E28" s="17">
        <v>9660000</v>
      </c>
      <c r="F28" s="17">
        <v>35560000</v>
      </c>
    </row>
    <row r="29" spans="1:7">
      <c r="A29" s="19" t="s">
        <v>191</v>
      </c>
      <c r="B29" s="17"/>
      <c r="C29" s="17"/>
      <c r="D29" s="17"/>
      <c r="E29" s="17"/>
      <c r="F29" s="17"/>
    </row>
    <row r="30" spans="1:7">
      <c r="A30" s="20" t="s">
        <v>221</v>
      </c>
      <c r="B30" s="17">
        <v>8470000</v>
      </c>
      <c r="C30" s="17">
        <v>6510000</v>
      </c>
      <c r="D30" s="17">
        <v>8960000</v>
      </c>
      <c r="E30" s="17">
        <v>8600000</v>
      </c>
      <c r="F30" s="17">
        <v>32540000</v>
      </c>
    </row>
    <row r="31" spans="1:7">
      <c r="A31" s="20" t="s">
        <v>224</v>
      </c>
      <c r="B31" s="17">
        <v>7860000</v>
      </c>
      <c r="C31" s="17">
        <v>6040000</v>
      </c>
      <c r="D31" s="17">
        <v>8310000</v>
      </c>
      <c r="E31" s="17">
        <v>7980000</v>
      </c>
      <c r="F31" s="17">
        <v>30190000</v>
      </c>
    </row>
    <row r="32" spans="1:7">
      <c r="A32" s="20" t="s">
        <v>226</v>
      </c>
      <c r="B32" s="17">
        <v>8840000</v>
      </c>
      <c r="C32" s="17">
        <v>6790000</v>
      </c>
      <c r="D32" s="17">
        <v>9350000</v>
      </c>
      <c r="E32" s="17">
        <v>8980000</v>
      </c>
      <c r="F32" s="17">
        <v>33960000</v>
      </c>
    </row>
    <row r="33" spans="1:6">
      <c r="A33" s="19" t="s">
        <v>197</v>
      </c>
      <c r="B33" s="17"/>
      <c r="C33" s="17"/>
      <c r="D33" s="17"/>
      <c r="E33" s="17"/>
      <c r="F33" s="17"/>
    </row>
    <row r="34" spans="1:6">
      <c r="A34" s="20" t="s">
        <v>221</v>
      </c>
      <c r="B34" s="17">
        <v>8690000</v>
      </c>
      <c r="C34" s="17">
        <v>7440000</v>
      </c>
      <c r="D34" s="17">
        <v>7180000</v>
      </c>
      <c r="E34" s="17">
        <v>8680000</v>
      </c>
      <c r="F34" s="17">
        <v>31990000</v>
      </c>
    </row>
    <row r="35" spans="1:6">
      <c r="A35" s="20" t="s">
        <v>224</v>
      </c>
      <c r="B35" s="17">
        <v>8060000</v>
      </c>
      <c r="C35" s="17">
        <v>6900000</v>
      </c>
      <c r="D35" s="17">
        <v>6660000</v>
      </c>
      <c r="E35" s="17">
        <v>8050000</v>
      </c>
      <c r="F35" s="17">
        <v>29670000</v>
      </c>
    </row>
    <row r="36" spans="1:6">
      <c r="A36" s="20" t="s">
        <v>226</v>
      </c>
      <c r="B36" s="17">
        <v>9070000</v>
      </c>
      <c r="C36" s="17">
        <v>7760000</v>
      </c>
      <c r="D36" s="17">
        <v>7490000</v>
      </c>
      <c r="E36" s="17">
        <v>9060000</v>
      </c>
      <c r="F36" s="17">
        <v>33380000</v>
      </c>
    </row>
    <row r="37" spans="1:6">
      <c r="A37" s="19" t="s">
        <v>195</v>
      </c>
      <c r="B37" s="17"/>
      <c r="C37" s="17"/>
      <c r="D37" s="17"/>
      <c r="E37" s="17"/>
      <c r="F37" s="17"/>
    </row>
    <row r="38" spans="1:6">
      <c r="A38" s="20" t="s">
        <v>221</v>
      </c>
      <c r="B38" s="17">
        <v>8390000</v>
      </c>
      <c r="C38" s="17">
        <v>9430000</v>
      </c>
      <c r="D38" s="17">
        <v>7720000</v>
      </c>
      <c r="E38" s="17">
        <v>7520000</v>
      </c>
      <c r="F38" s="17">
        <v>33060000</v>
      </c>
    </row>
    <row r="39" spans="1:6">
      <c r="A39" s="20" t="s">
        <v>224</v>
      </c>
      <c r="B39" s="17">
        <v>7790000</v>
      </c>
      <c r="C39" s="17">
        <v>8750000</v>
      </c>
      <c r="D39" s="17">
        <v>7160000</v>
      </c>
      <c r="E39" s="17">
        <v>6980000</v>
      </c>
      <c r="F39" s="17">
        <v>30680000</v>
      </c>
    </row>
    <row r="40" spans="1:6">
      <c r="A40" s="20" t="s">
        <v>226</v>
      </c>
      <c r="B40" s="17">
        <v>8760000</v>
      </c>
      <c r="C40" s="17">
        <v>9840000</v>
      </c>
      <c r="D40" s="17">
        <v>8050000</v>
      </c>
      <c r="E40" s="17">
        <v>7850000</v>
      </c>
      <c r="F40" s="17">
        <v>34500000</v>
      </c>
    </row>
    <row r="41" spans="1:6">
      <c r="A41" s="19" t="s">
        <v>222</v>
      </c>
      <c r="B41" s="17">
        <v>34677000</v>
      </c>
      <c r="C41" s="17">
        <v>30800000</v>
      </c>
      <c r="D41" s="17">
        <v>32110000</v>
      </c>
      <c r="E41" s="17">
        <v>34060000</v>
      </c>
      <c r="F41" s="17">
        <v>131647000</v>
      </c>
    </row>
    <row r="42" spans="1:6">
      <c r="A42" s="19" t="s">
        <v>223</v>
      </c>
      <c r="B42" s="17">
        <v>32180000</v>
      </c>
      <c r="C42" s="17">
        <v>28580000</v>
      </c>
      <c r="D42" s="17">
        <v>29790000</v>
      </c>
      <c r="E42" s="17">
        <v>31600000</v>
      </c>
      <c r="F42" s="17">
        <v>122150000</v>
      </c>
    </row>
    <row r="43" spans="1:6">
      <c r="A43" s="19" t="s">
        <v>225</v>
      </c>
      <c r="B43" s="17">
        <v>36200000</v>
      </c>
      <c r="C43" s="17">
        <v>32140000</v>
      </c>
      <c r="D43" s="17">
        <v>33510000</v>
      </c>
      <c r="E43" s="17">
        <v>35550000</v>
      </c>
      <c r="F43" s="17">
        <v>137400000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2:J30"/>
  <sheetViews>
    <sheetView workbookViewId="0"/>
  </sheetViews>
  <sheetFormatPr defaultRowHeight="16.5"/>
  <cols>
    <col min="1" max="1" width="3.625" customWidth="1"/>
    <col min="2" max="2" width="11" bestFit="1" customWidth="1"/>
    <col min="5" max="5" width="9.375" bestFit="1" customWidth="1"/>
    <col min="7" max="7" width="11" bestFit="1" customWidth="1"/>
    <col min="10" max="10" width="10.875" bestFit="1" customWidth="1"/>
  </cols>
  <sheetData>
    <row r="2" spans="2:10">
      <c r="B2" s="24" t="s">
        <v>254</v>
      </c>
      <c r="C2" s="37" t="s">
        <v>255</v>
      </c>
      <c r="D2" s="37"/>
      <c r="E2" s="37"/>
    </row>
    <row r="3" spans="2:10">
      <c r="B3" s="4" t="s">
        <v>256</v>
      </c>
      <c r="C3" s="4" t="s">
        <v>257</v>
      </c>
      <c r="D3" s="4" t="s">
        <v>258</v>
      </c>
      <c r="E3" s="21" t="s">
        <v>259</v>
      </c>
    </row>
    <row r="4" spans="2:10">
      <c r="B4" s="4" t="s">
        <v>260</v>
      </c>
      <c r="C4" s="26">
        <v>3000</v>
      </c>
      <c r="D4" s="26">
        <v>125</v>
      </c>
      <c r="E4" s="26">
        <f>C4*D4</f>
        <v>375000</v>
      </c>
    </row>
    <row r="5" spans="2:10">
      <c r="B5" s="4" t="s">
        <v>261</v>
      </c>
      <c r="C5" s="26">
        <v>4000</v>
      </c>
      <c r="D5" s="26">
        <v>103</v>
      </c>
      <c r="E5" s="26">
        <f t="shared" ref="E5:E10" si="0">C5*D5</f>
        <v>412000</v>
      </c>
    </row>
    <row r="6" spans="2:10">
      <c r="B6" s="4" t="s">
        <v>262</v>
      </c>
      <c r="C6" s="26">
        <v>3500</v>
      </c>
      <c r="D6" s="26">
        <v>109</v>
      </c>
      <c r="E6" s="26">
        <f t="shared" si="0"/>
        <v>381500</v>
      </c>
    </row>
    <row r="7" spans="2:10">
      <c r="B7" s="4" t="s">
        <v>263</v>
      </c>
      <c r="C7" s="26">
        <v>3500</v>
      </c>
      <c r="D7" s="26">
        <v>116</v>
      </c>
      <c r="E7" s="26">
        <f t="shared" si="0"/>
        <v>406000</v>
      </c>
    </row>
    <row r="8" spans="2:10">
      <c r="B8" s="4" t="s">
        <v>264</v>
      </c>
      <c r="C8" s="26">
        <v>3800</v>
      </c>
      <c r="D8" s="26">
        <v>97</v>
      </c>
      <c r="E8" s="26">
        <f t="shared" si="0"/>
        <v>368600</v>
      </c>
    </row>
    <row r="9" spans="2:10">
      <c r="B9" s="4" t="s">
        <v>265</v>
      </c>
      <c r="C9" s="26">
        <v>4000</v>
      </c>
      <c r="D9" s="26">
        <v>138</v>
      </c>
      <c r="E9" s="26">
        <f t="shared" si="0"/>
        <v>552000</v>
      </c>
    </row>
    <row r="10" spans="2:10">
      <c r="B10" s="4" t="s">
        <v>266</v>
      </c>
      <c r="C10" s="26">
        <v>3600</v>
      </c>
      <c r="D10" s="26">
        <v>124</v>
      </c>
      <c r="E10" s="26">
        <f t="shared" si="0"/>
        <v>446400</v>
      </c>
    </row>
    <row r="12" spans="2:10">
      <c r="B12" s="24" t="s">
        <v>267</v>
      </c>
      <c r="C12" s="37" t="s">
        <v>268</v>
      </c>
      <c r="D12" s="37"/>
      <c r="E12" s="37"/>
      <c r="G12" s="36" t="s">
        <v>269</v>
      </c>
      <c r="H12" s="36"/>
      <c r="I12" s="36"/>
      <c r="J12" s="36"/>
    </row>
    <row r="13" spans="2:10">
      <c r="B13" s="4" t="s">
        <v>256</v>
      </c>
      <c r="C13" s="4" t="s">
        <v>257</v>
      </c>
      <c r="D13" s="4" t="s">
        <v>258</v>
      </c>
      <c r="E13" s="21" t="s">
        <v>259</v>
      </c>
      <c r="G13" s="4"/>
      <c r="H13" s="4" t="s">
        <v>257</v>
      </c>
      <c r="I13" s="4" t="s">
        <v>258</v>
      </c>
      <c r="J13" s="21" t="s">
        <v>259</v>
      </c>
    </row>
    <row r="14" spans="2:10">
      <c r="B14" s="4" t="s">
        <v>265</v>
      </c>
      <c r="C14" s="26">
        <v>3000</v>
      </c>
      <c r="D14" s="26">
        <v>138</v>
      </c>
      <c r="E14" s="26">
        <f>C14*D14</f>
        <v>414000</v>
      </c>
      <c r="G14" s="4" t="s">
        <v>272</v>
      </c>
      <c r="H14" s="23">
        <v>10500</v>
      </c>
      <c r="I14" s="22">
        <v>340</v>
      </c>
      <c r="J14" s="22">
        <v>1184000</v>
      </c>
    </row>
    <row r="15" spans="2:10">
      <c r="B15" s="4" t="s">
        <v>260</v>
      </c>
      <c r="C15" s="26">
        <v>4000</v>
      </c>
      <c r="D15" s="26">
        <v>113</v>
      </c>
      <c r="E15" s="26">
        <f t="shared" ref="E15:E20" si="1">C15*D15</f>
        <v>452000</v>
      </c>
      <c r="G15" s="4" t="s">
        <v>273</v>
      </c>
      <c r="H15" s="23">
        <v>11500</v>
      </c>
      <c r="I15" s="22">
        <v>319</v>
      </c>
      <c r="J15" s="22">
        <v>1216000</v>
      </c>
    </row>
    <row r="16" spans="2:10">
      <c r="B16" s="4" t="s">
        <v>261</v>
      </c>
      <c r="C16" s="26">
        <v>3500</v>
      </c>
      <c r="D16" s="26">
        <v>120</v>
      </c>
      <c r="E16" s="26">
        <f t="shared" si="1"/>
        <v>420000</v>
      </c>
      <c r="G16" s="4" t="s">
        <v>274</v>
      </c>
      <c r="H16" s="23">
        <v>10700</v>
      </c>
      <c r="I16" s="22">
        <v>361</v>
      </c>
      <c r="J16" s="22">
        <v>1288700</v>
      </c>
    </row>
    <row r="17" spans="2:10">
      <c r="B17" s="4" t="s">
        <v>266</v>
      </c>
      <c r="C17" s="26">
        <v>3500</v>
      </c>
      <c r="D17" s="26">
        <v>128</v>
      </c>
      <c r="E17" s="26">
        <f t="shared" si="1"/>
        <v>448000</v>
      </c>
      <c r="G17" s="4" t="s">
        <v>275</v>
      </c>
      <c r="H17" s="23">
        <v>11100</v>
      </c>
      <c r="I17" s="22">
        <v>314</v>
      </c>
      <c r="J17" s="22">
        <v>1158400</v>
      </c>
    </row>
    <row r="18" spans="2:10">
      <c r="B18" s="4" t="s">
        <v>263</v>
      </c>
      <c r="C18" s="26">
        <v>3800</v>
      </c>
      <c r="D18" s="26">
        <v>107</v>
      </c>
      <c r="E18" s="26">
        <f t="shared" si="1"/>
        <v>406600</v>
      </c>
      <c r="G18" s="4" t="s">
        <v>276</v>
      </c>
      <c r="H18" s="23">
        <v>11800</v>
      </c>
      <c r="I18" s="22">
        <v>378</v>
      </c>
      <c r="J18" s="22">
        <v>1492600</v>
      </c>
    </row>
    <row r="19" spans="2:10">
      <c r="B19" s="4" t="s">
        <v>264</v>
      </c>
      <c r="C19" s="26">
        <v>4000</v>
      </c>
      <c r="D19" s="26">
        <v>152</v>
      </c>
      <c r="E19" s="26">
        <f t="shared" si="1"/>
        <v>608000</v>
      </c>
      <c r="G19" s="4" t="s">
        <v>277</v>
      </c>
      <c r="H19" s="23">
        <v>10500</v>
      </c>
      <c r="I19" s="22">
        <v>385</v>
      </c>
      <c r="J19" s="22">
        <v>1347500</v>
      </c>
    </row>
    <row r="20" spans="2:10">
      <c r="B20" s="4" t="s">
        <v>262</v>
      </c>
      <c r="C20" s="26">
        <v>3600</v>
      </c>
      <c r="D20" s="26">
        <v>136</v>
      </c>
      <c r="E20" s="26">
        <f t="shared" si="1"/>
        <v>489600</v>
      </c>
      <c r="G20" s="4" t="s">
        <v>278</v>
      </c>
      <c r="H20" s="23">
        <v>10100</v>
      </c>
      <c r="I20" s="22">
        <v>369</v>
      </c>
      <c r="J20" s="22">
        <v>1245400</v>
      </c>
    </row>
    <row r="22" spans="2:10">
      <c r="B22" s="24" t="s">
        <v>270</v>
      </c>
      <c r="C22" s="37" t="s">
        <v>271</v>
      </c>
      <c r="D22" s="37"/>
      <c r="E22" s="37"/>
    </row>
    <row r="23" spans="2:10">
      <c r="B23" s="4" t="s">
        <v>256</v>
      </c>
      <c r="C23" s="4" t="s">
        <v>257</v>
      </c>
      <c r="D23" s="4" t="s">
        <v>258</v>
      </c>
      <c r="E23" s="21" t="s">
        <v>259</v>
      </c>
    </row>
    <row r="24" spans="2:10">
      <c r="B24" s="4" t="s">
        <v>266</v>
      </c>
      <c r="C24" s="26">
        <v>3000</v>
      </c>
      <c r="D24" s="4">
        <v>117</v>
      </c>
      <c r="E24" s="22">
        <f>C24*D24</f>
        <v>351000</v>
      </c>
    </row>
    <row r="25" spans="2:10">
      <c r="B25" s="4" t="s">
        <v>261</v>
      </c>
      <c r="C25" s="26">
        <v>4000</v>
      </c>
      <c r="D25" s="4">
        <v>96</v>
      </c>
      <c r="E25" s="22">
        <f t="shared" ref="E25:E30" si="2">C25*D25</f>
        <v>384000</v>
      </c>
    </row>
    <row r="26" spans="2:10">
      <c r="B26" s="4" t="s">
        <v>260</v>
      </c>
      <c r="C26" s="26">
        <v>3500</v>
      </c>
      <c r="D26" s="4">
        <v>102</v>
      </c>
      <c r="E26" s="22">
        <f t="shared" si="2"/>
        <v>357000</v>
      </c>
    </row>
    <row r="27" spans="2:10">
      <c r="B27" s="4" t="s">
        <v>265</v>
      </c>
      <c r="C27" s="26">
        <v>3500</v>
      </c>
      <c r="D27" s="4">
        <v>109</v>
      </c>
      <c r="E27" s="22">
        <f t="shared" si="2"/>
        <v>381500</v>
      </c>
    </row>
    <row r="28" spans="2:10">
      <c r="B28" s="4" t="s">
        <v>263</v>
      </c>
      <c r="C28" s="26">
        <v>3800</v>
      </c>
      <c r="D28" s="4">
        <v>91</v>
      </c>
      <c r="E28" s="22">
        <f t="shared" si="2"/>
        <v>345800</v>
      </c>
    </row>
    <row r="29" spans="2:10">
      <c r="B29" s="4" t="s">
        <v>264</v>
      </c>
      <c r="C29" s="26">
        <v>4000</v>
      </c>
      <c r="D29" s="4">
        <v>129</v>
      </c>
      <c r="E29" s="22">
        <f t="shared" si="2"/>
        <v>516000</v>
      </c>
    </row>
    <row r="30" spans="2:10">
      <c r="B30" s="4" t="s">
        <v>262</v>
      </c>
      <c r="C30" s="26">
        <v>3600</v>
      </c>
      <c r="D30" s="4">
        <v>116</v>
      </c>
      <c r="E30" s="22">
        <f t="shared" si="2"/>
        <v>417600</v>
      </c>
    </row>
  </sheetData>
  <dataConsolidate leftLabels="1" topLabels="1">
    <dataRefs count="3">
      <dataRef ref="B3:E10" sheet="분석작업-2"/>
      <dataRef ref="B13:E20" sheet="분석작업-2"/>
      <dataRef ref="B23:E30" sheet="분석작업-2"/>
    </dataRefs>
  </dataConsolidate>
  <mergeCells count="4">
    <mergeCell ref="G12:J12"/>
    <mergeCell ref="C2:E2"/>
    <mergeCell ref="C12:E12"/>
    <mergeCell ref="C22:E2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sqref="A1:H1"/>
    </sheetView>
  </sheetViews>
  <sheetFormatPr defaultRowHeight="16.5"/>
  <sheetData>
    <row r="1" spans="1:8" ht="20.25">
      <c r="A1" s="33" t="s">
        <v>229</v>
      </c>
      <c r="B1" s="33"/>
      <c r="C1" s="33"/>
      <c r="D1" s="33"/>
      <c r="E1" s="33"/>
      <c r="F1" s="33"/>
      <c r="G1" s="33"/>
      <c r="H1" s="33"/>
    </row>
    <row r="3" spans="1:8">
      <c r="A3" s="40" t="s">
        <v>232</v>
      </c>
      <c r="B3" s="40" t="s">
        <v>231</v>
      </c>
      <c r="C3" s="38" t="s">
        <v>215</v>
      </c>
      <c r="D3" s="39"/>
      <c r="E3" s="38" t="s">
        <v>216</v>
      </c>
      <c r="F3" s="39"/>
      <c r="G3" s="38" t="s">
        <v>217</v>
      </c>
      <c r="H3" s="39"/>
    </row>
    <row r="4" spans="1:8">
      <c r="A4" s="41"/>
      <c r="B4" s="41"/>
      <c r="C4" s="4" t="s">
        <v>227</v>
      </c>
      <c r="D4" s="4" t="s">
        <v>228</v>
      </c>
      <c r="E4" s="4" t="s">
        <v>227</v>
      </c>
      <c r="F4" s="4" t="s">
        <v>228</v>
      </c>
      <c r="G4" s="4" t="s">
        <v>227</v>
      </c>
      <c r="H4" s="4" t="s">
        <v>228</v>
      </c>
    </row>
    <row r="5" spans="1:8">
      <c r="A5" s="4" t="s">
        <v>233</v>
      </c>
      <c r="B5" s="4" t="s">
        <v>236</v>
      </c>
      <c r="C5" s="16">
        <v>1500</v>
      </c>
      <c r="D5" s="22">
        <v>1430</v>
      </c>
      <c r="E5" s="16">
        <v>1700</v>
      </c>
      <c r="F5" s="22">
        <v>2040</v>
      </c>
      <c r="G5" s="16">
        <v>1600</v>
      </c>
      <c r="H5" s="22">
        <v>1760.0000000000002</v>
      </c>
    </row>
    <row r="6" spans="1:8">
      <c r="A6" s="4" t="s">
        <v>233</v>
      </c>
      <c r="B6" s="4" t="s">
        <v>237</v>
      </c>
      <c r="C6" s="16">
        <v>1200</v>
      </c>
      <c r="D6" s="22">
        <v>1140</v>
      </c>
      <c r="E6" s="16">
        <v>1300</v>
      </c>
      <c r="F6" s="22">
        <v>1560</v>
      </c>
      <c r="G6" s="16">
        <v>1200</v>
      </c>
      <c r="H6" s="22">
        <v>1320</v>
      </c>
    </row>
    <row r="7" spans="1:8">
      <c r="A7" s="4" t="s">
        <v>234</v>
      </c>
      <c r="B7" s="4" t="s">
        <v>238</v>
      </c>
      <c r="C7" s="16">
        <v>1250</v>
      </c>
      <c r="D7" s="22">
        <v>1190</v>
      </c>
      <c r="E7" s="16">
        <v>1400</v>
      </c>
      <c r="F7" s="22">
        <v>1680</v>
      </c>
      <c r="G7" s="16">
        <v>1300</v>
      </c>
      <c r="H7" s="22">
        <v>1430.0000000000002</v>
      </c>
    </row>
    <row r="8" spans="1:8">
      <c r="A8" s="4" t="s">
        <v>234</v>
      </c>
      <c r="B8" s="4" t="s">
        <v>239</v>
      </c>
      <c r="C8" s="16">
        <v>1200</v>
      </c>
      <c r="D8" s="22">
        <v>1140</v>
      </c>
      <c r="E8" s="16">
        <v>1300</v>
      </c>
      <c r="F8" s="22">
        <v>1560</v>
      </c>
      <c r="G8" s="16">
        <v>1200</v>
      </c>
      <c r="H8" s="22">
        <v>1320</v>
      </c>
    </row>
    <row r="9" spans="1:8">
      <c r="A9" s="4" t="s">
        <v>235</v>
      </c>
      <c r="B9" s="4" t="s">
        <v>240</v>
      </c>
      <c r="C9" s="16">
        <v>1000</v>
      </c>
      <c r="D9" s="22">
        <v>950</v>
      </c>
      <c r="E9" s="16">
        <v>1100</v>
      </c>
      <c r="F9" s="22">
        <v>1320</v>
      </c>
      <c r="G9" s="16">
        <v>1000</v>
      </c>
      <c r="H9" s="22">
        <v>1100</v>
      </c>
    </row>
    <row r="10" spans="1:8">
      <c r="A10" s="4" t="s">
        <v>235</v>
      </c>
      <c r="B10" s="4" t="s">
        <v>241</v>
      </c>
      <c r="C10" s="16">
        <v>900</v>
      </c>
      <c r="D10" s="22">
        <v>860</v>
      </c>
      <c r="E10" s="16">
        <v>1000</v>
      </c>
      <c r="F10" s="22">
        <v>1200</v>
      </c>
      <c r="G10" s="16">
        <v>1000</v>
      </c>
      <c r="H10" s="22">
        <v>1100</v>
      </c>
    </row>
    <row r="11" spans="1:8">
      <c r="A11" s="38" t="s">
        <v>230</v>
      </c>
      <c r="B11" s="39"/>
      <c r="C11" s="25">
        <f>SUM(C5:C10)</f>
        <v>7050</v>
      </c>
      <c r="D11" s="25">
        <f t="shared" ref="D11:H11" si="0">SUM(D5:D10)</f>
        <v>6710</v>
      </c>
      <c r="E11" s="25">
        <f t="shared" si="0"/>
        <v>7800</v>
      </c>
      <c r="F11" s="25">
        <f t="shared" si="0"/>
        <v>9360</v>
      </c>
      <c r="G11" s="25">
        <f t="shared" si="0"/>
        <v>7300</v>
      </c>
      <c r="H11" s="25">
        <f t="shared" si="0"/>
        <v>8030</v>
      </c>
    </row>
  </sheetData>
  <mergeCells count="7">
    <mergeCell ref="A1:H1"/>
    <mergeCell ref="A11:B11"/>
    <mergeCell ref="G3:H3"/>
    <mergeCell ref="E3:F3"/>
    <mergeCell ref="C3:D3"/>
    <mergeCell ref="B3:B4"/>
    <mergeCell ref="A3:A4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sqref="A1:D1"/>
    </sheetView>
  </sheetViews>
  <sheetFormatPr defaultRowHeight="16.5"/>
  <sheetData>
    <row r="1" spans="1:4" ht="20.25">
      <c r="A1" s="33" t="s">
        <v>246</v>
      </c>
      <c r="B1" s="33"/>
      <c r="C1" s="33"/>
      <c r="D1" s="33"/>
    </row>
    <row r="3" spans="1:4">
      <c r="A3" s="4" t="s">
        <v>242</v>
      </c>
      <c r="B3" s="4" t="s">
        <v>243</v>
      </c>
      <c r="C3" s="4" t="s">
        <v>244</v>
      </c>
      <c r="D3" s="4" t="s">
        <v>245</v>
      </c>
    </row>
    <row r="4" spans="1:4">
      <c r="A4" s="4" t="s">
        <v>247</v>
      </c>
      <c r="B4" s="4">
        <v>85</v>
      </c>
      <c r="C4" s="4">
        <v>89</v>
      </c>
      <c r="D4" s="4">
        <v>81</v>
      </c>
    </row>
    <row r="5" spans="1:4">
      <c r="A5" s="4" t="s">
        <v>248</v>
      </c>
      <c r="B5" s="4">
        <v>94</v>
      </c>
      <c r="C5" s="4">
        <v>92</v>
      </c>
      <c r="D5" s="4">
        <v>91</v>
      </c>
    </row>
    <row r="6" spans="1:4">
      <c r="A6" s="4" t="s">
        <v>249</v>
      </c>
      <c r="B6" s="4">
        <v>67</v>
      </c>
      <c r="C6" s="4">
        <v>59</v>
      </c>
      <c r="D6" s="4">
        <v>69</v>
      </c>
    </row>
    <row r="7" spans="1:4">
      <c r="A7" s="4" t="s">
        <v>250</v>
      </c>
      <c r="B7" s="4">
        <v>76</v>
      </c>
      <c r="C7" s="4">
        <v>80</v>
      </c>
      <c r="D7" s="4">
        <v>61</v>
      </c>
    </row>
    <row r="8" spans="1:4">
      <c r="A8" s="4" t="s">
        <v>251</v>
      </c>
      <c r="B8" s="4">
        <v>81</v>
      </c>
      <c r="C8" s="4">
        <v>78</v>
      </c>
      <c r="D8" s="4">
        <v>80</v>
      </c>
    </row>
    <row r="9" spans="1:4">
      <c r="A9" s="4" t="s">
        <v>252</v>
      </c>
      <c r="B9" s="4">
        <v>72</v>
      </c>
      <c r="C9" s="4">
        <v>86</v>
      </c>
      <c r="D9" s="4">
        <v>70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시나공</cp:lastModifiedBy>
  <dcterms:created xsi:type="dcterms:W3CDTF">2014-09-01T05:24:17Z</dcterms:created>
  <dcterms:modified xsi:type="dcterms:W3CDTF">2014-09-03T05:29:05Z</dcterms:modified>
</cp:coreProperties>
</file>