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360" yWindow="210" windowWidth="15075" windowHeight="11760"/>
  </bookViews>
  <sheets>
    <sheet name="기본작업-1" sheetId="1" r:id="rId1"/>
    <sheet name="기본작업-2" sheetId="2" r:id="rId2"/>
    <sheet name="기본작업-3" sheetId="10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45621"/>
</workbook>
</file>

<file path=xl/calcChain.xml><?xml version="1.0" encoding="utf-8"?>
<calcChain xmlns="http://schemas.openxmlformats.org/spreadsheetml/2006/main">
  <c r="F4" i="8"/>
  <c r="F5"/>
  <c r="F6"/>
  <c r="F7"/>
  <c r="F8"/>
  <c r="F3"/>
  <c r="F28" i="6" l="1"/>
  <c r="F29"/>
  <c r="F30"/>
  <c r="F31"/>
  <c r="F32"/>
  <c r="F33"/>
  <c r="F34"/>
  <c r="F35"/>
  <c r="F27"/>
  <c r="F16"/>
  <c r="F17"/>
  <c r="F18"/>
  <c r="F19"/>
  <c r="F20"/>
  <c r="F21"/>
  <c r="F22"/>
  <c r="G22" s="1"/>
  <c r="H22" s="1"/>
  <c r="F23"/>
  <c r="F15"/>
  <c r="G15" s="1"/>
  <c r="H15" s="1"/>
  <c r="G35"/>
  <c r="H35" s="1"/>
  <c r="G34"/>
  <c r="H34" s="1"/>
  <c r="G33"/>
  <c r="H33" s="1"/>
  <c r="G32"/>
  <c r="H32" s="1"/>
  <c r="G31"/>
  <c r="H31" s="1"/>
  <c r="G30"/>
  <c r="H30" s="1"/>
  <c r="G29"/>
  <c r="H29" s="1"/>
  <c r="G28"/>
  <c r="H28" s="1"/>
  <c r="G27"/>
  <c r="H27" s="1"/>
  <c r="G23"/>
  <c r="H23" s="1"/>
  <c r="G21"/>
  <c r="H21" s="1"/>
  <c r="G20"/>
  <c r="H20" s="1"/>
  <c r="G19"/>
  <c r="H19" s="1"/>
  <c r="G17"/>
  <c r="H17" s="1"/>
  <c r="G16"/>
  <c r="H16" s="1"/>
  <c r="F4"/>
  <c r="G4" s="1"/>
  <c r="H4" s="1"/>
  <c r="F5"/>
  <c r="F6"/>
  <c r="F7"/>
  <c r="G7" s="1"/>
  <c r="H7" s="1"/>
  <c r="F8"/>
  <c r="G8" s="1"/>
  <c r="H8" s="1"/>
  <c r="F9"/>
  <c r="F10"/>
  <c r="F11"/>
  <c r="G11" s="1"/>
  <c r="H11" s="1"/>
  <c r="F3"/>
  <c r="G3" s="1"/>
  <c r="H3" s="1"/>
  <c r="G6" l="1"/>
  <c r="H6" s="1"/>
  <c r="G9"/>
  <c r="H9" s="1"/>
  <c r="G18"/>
  <c r="H18" s="1"/>
  <c r="G10"/>
  <c r="H10" s="1"/>
  <c r="G5"/>
  <c r="H5" s="1"/>
  <c r="G17" i="5" l="1"/>
  <c r="D17"/>
  <c r="E17"/>
  <c r="F17"/>
  <c r="C17"/>
  <c r="G5"/>
  <c r="G6"/>
  <c r="G7"/>
  <c r="G8"/>
  <c r="G9"/>
  <c r="G10"/>
  <c r="G11"/>
  <c r="G12"/>
  <c r="G13"/>
  <c r="G14"/>
  <c r="G15"/>
  <c r="G16"/>
  <c r="G4"/>
  <c r="F5"/>
  <c r="F6"/>
  <c r="F7"/>
  <c r="F8"/>
  <c r="F9"/>
  <c r="F10"/>
  <c r="F11"/>
  <c r="F12"/>
  <c r="F13"/>
  <c r="F14"/>
  <c r="F15"/>
  <c r="F16"/>
  <c r="F4"/>
  <c r="H8" i="2" l="1"/>
  <c r="H12"/>
  <c r="G6"/>
  <c r="H6" s="1"/>
  <c r="G7"/>
  <c r="H7" s="1"/>
  <c r="G8"/>
  <c r="G9"/>
  <c r="H9" s="1"/>
  <c r="G10"/>
  <c r="H10" s="1"/>
  <c r="G11"/>
  <c r="H11" s="1"/>
  <c r="G12"/>
  <c r="G13"/>
  <c r="H13" s="1"/>
  <c r="G5"/>
  <c r="H5" s="1"/>
</calcChain>
</file>

<file path=xl/sharedStrings.xml><?xml version="1.0" encoding="utf-8"?>
<sst xmlns="http://schemas.openxmlformats.org/spreadsheetml/2006/main" count="402" uniqueCount="257">
  <si>
    <t>자동차 보험 가입 현황</t>
  </si>
  <si>
    <t>2013년 3월</t>
    <phoneticPr fontId="3" type="noConversion"/>
  </si>
  <si>
    <t>월별</t>
    <phoneticPr fontId="1" type="noConversion"/>
  </si>
  <si>
    <t>문구명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</si>
  <si>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</si>
  <si>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</si>
  <si>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</si>
  <si>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매입량</t>
    <phoneticPr fontId="1" type="noConversion"/>
  </si>
  <si>
    <t>판매가</t>
    <phoneticPr fontId="1" type="noConversion"/>
  </si>
  <si>
    <t>판매량</t>
    <phoneticPr fontId="1" type="noConversion"/>
  </si>
  <si>
    <t>할인액</t>
    <phoneticPr fontId="1" type="noConversion"/>
  </si>
  <si>
    <t>총판매액</t>
    <phoneticPr fontId="1" type="noConversion"/>
  </si>
  <si>
    <t>서류철</t>
    <phoneticPr fontId="1" type="noConversion"/>
  </si>
  <si>
    <t>볼펜</t>
    <phoneticPr fontId="1" type="noConversion"/>
  </si>
  <si>
    <t>사무용품 판매 현황</t>
    <phoneticPr fontId="1" type="noConversion"/>
  </si>
  <si>
    <t>공장출고가</t>
    <phoneticPr fontId="1" type="noConversion"/>
  </si>
  <si>
    <t>단위 : BOX</t>
    <phoneticPr fontId="1" type="noConversion"/>
  </si>
  <si>
    <t>A4용지</t>
    <phoneticPr fontId="1" type="noConversion"/>
  </si>
  <si>
    <t>[표1]</t>
    <phoneticPr fontId="1" type="noConversion"/>
  </si>
  <si>
    <t>급여지급현황</t>
  </si>
  <si>
    <t>이백원</t>
    <phoneticPr fontId="1" type="noConversion"/>
  </si>
  <si>
    <t>한판만</t>
    <phoneticPr fontId="1" type="noConversion"/>
  </si>
  <si>
    <t>유명해</t>
    <phoneticPr fontId="1" type="noConversion"/>
  </si>
  <si>
    <t>전용택</t>
    <phoneticPr fontId="1" type="noConversion"/>
  </si>
  <si>
    <t>이대로</t>
    <phoneticPr fontId="1" type="noConversion"/>
  </si>
  <si>
    <t>방심해</t>
    <phoneticPr fontId="1" type="noConversion"/>
  </si>
  <si>
    <t>신나라</t>
    <phoneticPr fontId="1" type="noConversion"/>
  </si>
  <si>
    <t>정고운</t>
    <phoneticPr fontId="1" type="noConversion"/>
  </si>
  <si>
    <t>김성명</t>
    <phoneticPr fontId="1" type="noConversion"/>
  </si>
  <si>
    <t>DVD연체현황</t>
    <phoneticPr fontId="1" type="noConversion"/>
  </si>
  <si>
    <t>반납예정일</t>
    <phoneticPr fontId="1" type="noConversion"/>
  </si>
  <si>
    <t>반납일</t>
    <phoneticPr fontId="1" type="noConversion"/>
  </si>
  <si>
    <t>연체료</t>
    <phoneticPr fontId="1" type="noConversion"/>
  </si>
  <si>
    <t>고객코드</t>
    <phoneticPr fontId="1" type="noConversion"/>
  </si>
  <si>
    <t>kji21</t>
    <phoneticPr fontId="1" type="noConversion"/>
  </si>
  <si>
    <t>cmk01</t>
    <phoneticPr fontId="1" type="noConversion"/>
  </si>
  <si>
    <t>kys23</t>
    <phoneticPr fontId="1" type="noConversion"/>
  </si>
  <si>
    <t>lsh17</t>
    <phoneticPr fontId="1" type="noConversion"/>
  </si>
  <si>
    <t>ksw25</t>
    <phoneticPr fontId="1" type="noConversion"/>
  </si>
  <si>
    <t>wjj05</t>
    <phoneticPr fontId="1" type="noConversion"/>
  </si>
  <si>
    <t>lgy30</t>
    <phoneticPr fontId="1" type="noConversion"/>
  </si>
  <si>
    <t>jal08</t>
    <phoneticPr fontId="1" type="noConversion"/>
  </si>
  <si>
    <t>cdw22</t>
    <phoneticPr fontId="1" type="noConversion"/>
  </si>
  <si>
    <t>대여일</t>
    <phoneticPr fontId="1" type="noConversion"/>
  </si>
  <si>
    <t>[표2]</t>
    <phoneticPr fontId="1" type="noConversion"/>
  </si>
  <si>
    <t>결과</t>
    <phoneticPr fontId="1" type="noConversion"/>
  </si>
  <si>
    <t>필기</t>
    <phoneticPr fontId="1" type="noConversion"/>
  </si>
  <si>
    <t>실기</t>
    <phoneticPr fontId="1" type="noConversion"/>
  </si>
  <si>
    <t>면접</t>
    <phoneticPr fontId="1" type="noConversion"/>
  </si>
  <si>
    <t>진급심사결과</t>
    <phoneticPr fontId="1" type="noConversion"/>
  </si>
  <si>
    <t>사원</t>
    <phoneticPr fontId="1" type="noConversion"/>
  </si>
  <si>
    <t>대리</t>
    <phoneticPr fontId="1" type="noConversion"/>
  </si>
  <si>
    <t>과장</t>
    <phoneticPr fontId="1" type="noConversion"/>
  </si>
  <si>
    <t>대리</t>
    <phoneticPr fontId="1" type="noConversion"/>
  </si>
  <si>
    <t>사원</t>
    <phoneticPr fontId="1" type="noConversion"/>
  </si>
  <si>
    <t>과장</t>
    <phoneticPr fontId="1" type="noConversion"/>
  </si>
  <si>
    <t>성명</t>
    <phoneticPr fontId="1" type="noConversion"/>
  </si>
  <si>
    <t>강백호</t>
    <phoneticPr fontId="1" type="noConversion"/>
  </si>
  <si>
    <t>김박사</t>
    <phoneticPr fontId="1" type="noConversion"/>
  </si>
  <si>
    <t>임금진</t>
    <phoneticPr fontId="1" type="noConversion"/>
  </si>
  <si>
    <t>한국남</t>
    <phoneticPr fontId="1" type="noConversion"/>
  </si>
  <si>
    <t>현상범</t>
    <phoneticPr fontId="1" type="noConversion"/>
  </si>
  <si>
    <t>장애우</t>
    <phoneticPr fontId="1" type="noConversion"/>
  </si>
  <si>
    <t>금태우</t>
    <phoneticPr fontId="1" type="noConversion"/>
  </si>
  <si>
    <t>박대중</t>
    <phoneticPr fontId="1" type="noConversion"/>
  </si>
  <si>
    <t>김상염</t>
    <phoneticPr fontId="1" type="noConversion"/>
  </si>
  <si>
    <t>전환수</t>
    <phoneticPr fontId="1" type="noConversion"/>
  </si>
  <si>
    <t>기본급</t>
    <phoneticPr fontId="1" type="noConversion"/>
  </si>
  <si>
    <t>부장</t>
    <phoneticPr fontId="1" type="noConversion"/>
  </si>
  <si>
    <t>부서</t>
    <phoneticPr fontId="1" type="noConversion"/>
  </si>
  <si>
    <t>가족수당</t>
    <phoneticPr fontId="1" type="noConversion"/>
  </si>
  <si>
    <t>생산부</t>
    <phoneticPr fontId="1" type="noConversion"/>
  </si>
  <si>
    <t>경리부</t>
    <phoneticPr fontId="1" type="noConversion"/>
  </si>
  <si>
    <t>자재부</t>
    <phoneticPr fontId="1" type="noConversion"/>
  </si>
  <si>
    <t>기획부</t>
    <phoneticPr fontId="1" type="noConversion"/>
  </si>
  <si>
    <t>[표4]</t>
    <phoneticPr fontId="1" type="noConversion"/>
  </si>
  <si>
    <t>사원명</t>
    <phoneticPr fontId="1" type="noConversion"/>
  </si>
  <si>
    <t>수령액</t>
    <phoneticPr fontId="1" type="noConversion"/>
  </si>
  <si>
    <t>[표5]</t>
    <phoneticPr fontId="1" type="noConversion"/>
  </si>
  <si>
    <t>전세권</t>
    <phoneticPr fontId="1" type="noConversion"/>
  </si>
  <si>
    <t>노숙자</t>
    <phoneticPr fontId="1" type="noConversion"/>
  </si>
  <si>
    <t>하나로</t>
    <phoneticPr fontId="1" type="noConversion"/>
  </si>
  <si>
    <t>육해공</t>
    <phoneticPr fontId="1" type="noConversion"/>
  </si>
  <si>
    <t>정인간</t>
    <phoneticPr fontId="1" type="noConversion"/>
  </si>
  <si>
    <t>방귀남</t>
    <phoneticPr fontId="1" type="noConversion"/>
  </si>
  <si>
    <t>이재휘</t>
    <phoneticPr fontId="1" type="noConversion"/>
  </si>
  <si>
    <t>성별</t>
    <phoneticPr fontId="1" type="noConversion"/>
  </si>
  <si>
    <t>남</t>
    <phoneticPr fontId="1" type="noConversion"/>
  </si>
  <si>
    <t>여</t>
    <phoneticPr fontId="1" type="noConversion"/>
  </si>
  <si>
    <t>구주희</t>
    <phoneticPr fontId="1" type="noConversion"/>
  </si>
  <si>
    <t>유희지</t>
    <phoneticPr fontId="1" type="noConversion"/>
  </si>
  <si>
    <t>한산의</t>
    <phoneticPr fontId="1" type="noConversion"/>
  </si>
  <si>
    <t>진급여부</t>
    <phoneticPr fontId="1" type="noConversion"/>
  </si>
  <si>
    <t>교내 미술경시대회</t>
    <phoneticPr fontId="1" type="noConversion"/>
  </si>
  <si>
    <t>학년</t>
    <phoneticPr fontId="1" type="noConversion"/>
  </si>
  <si>
    <t>점수</t>
    <phoneticPr fontId="1" type="noConversion"/>
  </si>
  <si>
    <t>제품명</t>
    <phoneticPr fontId="1" type="noConversion"/>
  </si>
  <si>
    <t>갤록시 노트</t>
    <phoneticPr fontId="1" type="noConversion"/>
  </si>
  <si>
    <t>갤록시 팝</t>
    <phoneticPr fontId="1" type="noConversion"/>
  </si>
  <si>
    <t>스마트폰 판매 현황</t>
    <phoneticPr fontId="1" type="noConversion"/>
  </si>
  <si>
    <t>베거레이사</t>
    <phoneticPr fontId="1" type="noConversion"/>
  </si>
  <si>
    <t>갤록시 탭</t>
    <phoneticPr fontId="1" type="noConversion"/>
  </si>
  <si>
    <t>베거아이롱</t>
    <phoneticPr fontId="1" type="noConversion"/>
  </si>
  <si>
    <t>옵티머수 프로</t>
    <phoneticPr fontId="1" type="noConversion"/>
  </si>
  <si>
    <t>갤록시 S4</t>
    <phoneticPr fontId="1" type="noConversion"/>
  </si>
  <si>
    <t>어이폰 4S</t>
    <phoneticPr fontId="1" type="noConversion"/>
  </si>
  <si>
    <t>어이폰 5</t>
    <phoneticPr fontId="1" type="noConversion"/>
  </si>
  <si>
    <t>갤록시 S3</t>
    <phoneticPr fontId="1" type="noConversion"/>
  </si>
  <si>
    <t>모토레이자</t>
    <phoneticPr fontId="1" type="noConversion"/>
  </si>
  <si>
    <t>모토아트릭사</t>
    <phoneticPr fontId="1" type="noConversion"/>
  </si>
  <si>
    <t>누키아루미라</t>
    <phoneticPr fontId="1" type="noConversion"/>
  </si>
  <si>
    <t>할인율</t>
    <phoneticPr fontId="1" type="noConversion"/>
  </si>
  <si>
    <t>통신요금</t>
    <phoneticPr fontId="1" type="noConversion"/>
  </si>
  <si>
    <t>제조사</t>
    <phoneticPr fontId="1" type="noConversion"/>
  </si>
  <si>
    <t>삼송텔레콤</t>
    <phoneticPr fontId="1" type="noConversion"/>
  </si>
  <si>
    <t>팬틱전자</t>
    <phoneticPr fontId="1" type="noConversion"/>
  </si>
  <si>
    <t>파인애플</t>
    <phoneticPr fontId="1" type="noConversion"/>
  </si>
  <si>
    <t>모토전자</t>
    <phoneticPr fontId="1" type="noConversion"/>
  </si>
  <si>
    <t>누키아전자</t>
    <phoneticPr fontId="1" type="noConversion"/>
  </si>
  <si>
    <t>세금</t>
    <phoneticPr fontId="1" type="noConversion"/>
  </si>
  <si>
    <t>기본료</t>
    <phoneticPr fontId="1" type="noConversion"/>
  </si>
  <si>
    <t>단말기할부금</t>
    <phoneticPr fontId="1" type="noConversion"/>
  </si>
  <si>
    <t>부가서비스</t>
    <phoneticPr fontId="1" type="noConversion"/>
  </si>
  <si>
    <t>평균</t>
    <phoneticPr fontId="1" type="noConversion"/>
  </si>
  <si>
    <t>LD텔레콤</t>
    <phoneticPr fontId="1" type="noConversion"/>
  </si>
  <si>
    <t>나잘난</t>
    <phoneticPr fontId="1" type="noConversion"/>
  </si>
  <si>
    <t>[표1] 1월 급여 지급 현황</t>
    <phoneticPr fontId="1" type="noConversion"/>
  </si>
  <si>
    <t>[표2] 2월 급여 지급 현황</t>
    <phoneticPr fontId="1" type="noConversion"/>
  </si>
  <si>
    <t>[표3] 3월 급여 지급 현황</t>
    <phoneticPr fontId="1" type="noConversion"/>
  </si>
  <si>
    <t>1/4분기 급여 지급 현황</t>
    <phoneticPr fontId="1" type="noConversion"/>
  </si>
  <si>
    <t>사원명</t>
    <phoneticPr fontId="1" type="noConversion"/>
  </si>
  <si>
    <t>직위</t>
    <phoneticPr fontId="1" type="noConversion"/>
  </si>
  <si>
    <t>직위</t>
    <phoneticPr fontId="1" type="noConversion"/>
  </si>
  <si>
    <t>[직위표]</t>
    <phoneticPr fontId="1" type="noConversion"/>
  </si>
  <si>
    <t>직위수당</t>
    <phoneticPr fontId="1" type="noConversion"/>
  </si>
  <si>
    <t>반수인</t>
    <phoneticPr fontId="1" type="noConversion"/>
  </si>
  <si>
    <t>라명오</t>
    <phoneticPr fontId="1" type="noConversion"/>
  </si>
  <si>
    <t>고장훈</t>
    <phoneticPr fontId="1" type="noConversion"/>
  </si>
  <si>
    <t>안수국</t>
    <phoneticPr fontId="1" type="noConversion"/>
  </si>
  <si>
    <t>탁길태</t>
    <phoneticPr fontId="1" type="noConversion"/>
  </si>
  <si>
    <t>김태은</t>
    <phoneticPr fontId="1" type="noConversion"/>
  </si>
  <si>
    <t>가미근</t>
    <phoneticPr fontId="1" type="noConversion"/>
  </si>
  <si>
    <t>수당</t>
    <phoneticPr fontId="1" type="noConversion"/>
  </si>
  <si>
    <t>상여금</t>
    <phoneticPr fontId="1" type="noConversion"/>
  </si>
  <si>
    <t>세금</t>
    <phoneticPr fontId="1" type="noConversion"/>
  </si>
  <si>
    <t>영업부</t>
    <phoneticPr fontId="1" type="noConversion"/>
  </si>
  <si>
    <t>개발부</t>
    <phoneticPr fontId="1" type="noConversion"/>
  </si>
  <si>
    <t>생산부</t>
    <phoneticPr fontId="1" type="noConversion"/>
  </si>
  <si>
    <t>최미경</t>
    <phoneticPr fontId="1" type="noConversion"/>
  </si>
  <si>
    <t>과장</t>
    <phoneticPr fontId="1" type="noConversion"/>
  </si>
  <si>
    <t>대리</t>
    <phoneticPr fontId="1" type="noConversion"/>
  </si>
  <si>
    <t>사원</t>
    <phoneticPr fontId="1" type="noConversion"/>
  </si>
  <si>
    <t>실수령액</t>
    <phoneticPr fontId="1" type="noConversion"/>
  </si>
  <si>
    <t>팀명</t>
    <phoneticPr fontId="1" type="noConversion"/>
  </si>
  <si>
    <t>승</t>
    <phoneticPr fontId="1" type="noConversion"/>
  </si>
  <si>
    <t>무</t>
    <phoneticPr fontId="1" type="noConversion"/>
  </si>
  <si>
    <t>패</t>
    <phoneticPr fontId="1" type="noConversion"/>
  </si>
  <si>
    <t>연고지</t>
    <phoneticPr fontId="1" type="noConversion"/>
  </si>
  <si>
    <t>승점</t>
    <phoneticPr fontId="1" type="noConversion"/>
  </si>
  <si>
    <t>볼란테</t>
    <phoneticPr fontId="1" type="noConversion"/>
  </si>
  <si>
    <t>발로차</t>
    <phoneticPr fontId="1" type="noConversion"/>
  </si>
  <si>
    <t>유니샤크</t>
    <phoneticPr fontId="1" type="noConversion"/>
  </si>
  <si>
    <t>레볼루션</t>
    <phoneticPr fontId="1" type="noConversion"/>
  </si>
  <si>
    <t>레전드FC</t>
    <phoneticPr fontId="1" type="noConversion"/>
  </si>
  <si>
    <t>슛돌FC</t>
    <phoneticPr fontId="1" type="noConversion"/>
  </si>
  <si>
    <t>핫슛</t>
    <phoneticPr fontId="1" type="noConversion"/>
  </si>
  <si>
    <t>비바FC</t>
    <phoneticPr fontId="1" type="noConversion"/>
  </si>
  <si>
    <t>피닉스</t>
    <phoneticPr fontId="1" type="noConversion"/>
  </si>
  <si>
    <t>안산</t>
    <phoneticPr fontId="1" type="noConversion"/>
  </si>
  <si>
    <t>시흥</t>
    <phoneticPr fontId="1" type="noConversion"/>
  </si>
  <si>
    <t>안양</t>
    <phoneticPr fontId="1" type="noConversion"/>
  </si>
  <si>
    <t>수원</t>
    <phoneticPr fontId="1" type="noConversion"/>
  </si>
  <si>
    <t>금정</t>
    <phoneticPr fontId="1" type="noConversion"/>
  </si>
  <si>
    <t>오산</t>
    <phoneticPr fontId="1" type="noConversion"/>
  </si>
  <si>
    <t>광명</t>
    <phoneticPr fontId="1" type="noConversion"/>
  </si>
  <si>
    <t>화성</t>
    <phoneticPr fontId="1" type="noConversion"/>
  </si>
  <si>
    <t>군포</t>
    <phoneticPr fontId="1" type="noConversion"/>
  </si>
  <si>
    <t>KS(경기서부) 리그 경기결과</t>
    <phoneticPr fontId="1" type="noConversion"/>
  </si>
  <si>
    <t>어린이완구 매출현황</t>
    <phoneticPr fontId="1" type="noConversion"/>
  </si>
  <si>
    <t>완구명</t>
    <phoneticPr fontId="1" type="noConversion"/>
  </si>
  <si>
    <t>제조사</t>
    <phoneticPr fontId="1" type="noConversion"/>
  </si>
  <si>
    <t>판매수량</t>
    <phoneticPr fontId="1" type="noConversion"/>
  </si>
  <si>
    <t>판매단가</t>
    <phoneticPr fontId="1" type="noConversion"/>
  </si>
  <si>
    <t>총판매액</t>
    <phoneticPr fontId="1" type="noConversion"/>
  </si>
  <si>
    <t>토이랜드</t>
    <phoneticPr fontId="1" type="noConversion"/>
  </si>
  <si>
    <t>키즈토이</t>
    <phoneticPr fontId="1" type="noConversion"/>
  </si>
  <si>
    <t>뽕뽕키즈</t>
    <phoneticPr fontId="1" type="noConversion"/>
  </si>
  <si>
    <t>세계완구</t>
    <phoneticPr fontId="1" type="noConversion"/>
  </si>
  <si>
    <t>완구랜드</t>
    <phoneticPr fontId="1" type="noConversion"/>
  </si>
  <si>
    <t>왕자공주</t>
    <phoneticPr fontId="1" type="noConversion"/>
  </si>
  <si>
    <t>대상연령</t>
    <phoneticPr fontId="1" type="noConversion"/>
  </si>
  <si>
    <t>36개월~8세</t>
    <phoneticPr fontId="1" type="noConversion"/>
  </si>
  <si>
    <t>12개월~4세</t>
    <phoneticPr fontId="1" type="noConversion"/>
  </si>
  <si>
    <t>36개월~6세</t>
    <phoneticPr fontId="1" type="noConversion"/>
  </si>
  <si>
    <t>24개월~5세</t>
    <phoneticPr fontId="1" type="noConversion"/>
  </si>
  <si>
    <t>킥보드</t>
    <phoneticPr fontId="1" type="noConversion"/>
  </si>
  <si>
    <t>5세~8세</t>
    <phoneticPr fontId="1" type="noConversion"/>
  </si>
  <si>
    <t>블럭세트</t>
    <phoneticPr fontId="1" type="noConversion"/>
  </si>
  <si>
    <t>24개월~4세</t>
    <phoneticPr fontId="1" type="noConversion"/>
  </si>
  <si>
    <t>전동차</t>
    <phoneticPr fontId="1" type="noConversion"/>
  </si>
  <si>
    <t>교통놀이</t>
    <phoneticPr fontId="1" type="noConversion"/>
  </si>
  <si>
    <t>실내그네</t>
    <phoneticPr fontId="1" type="noConversion"/>
  </si>
  <si>
    <t>자전거</t>
    <phoneticPr fontId="1" type="noConversion"/>
  </si>
  <si>
    <t>도서명</t>
    <phoneticPr fontId="1" type="noConversion"/>
  </si>
  <si>
    <t>대여자</t>
    <phoneticPr fontId="1" type="noConversion"/>
  </si>
  <si>
    <t>연락처</t>
    <phoneticPr fontId="1" type="noConversion"/>
  </si>
  <si>
    <t>대여일</t>
    <phoneticPr fontId="1" type="noConversion"/>
  </si>
  <si>
    <t>반납예정일</t>
    <phoneticPr fontId="1" type="noConversion"/>
  </si>
  <si>
    <t>멈추면 보이는 것</t>
    <phoneticPr fontId="1" type="noConversion"/>
  </si>
  <si>
    <t>함초롱</t>
    <phoneticPr fontId="1" type="noConversion"/>
  </si>
  <si>
    <t>010-9866-78**</t>
    <phoneticPr fontId="1" type="noConversion"/>
  </si>
  <si>
    <t>아프면 청춘</t>
    <phoneticPr fontId="1" type="noConversion"/>
  </si>
  <si>
    <t>이가랑</t>
    <phoneticPr fontId="1" type="noConversion"/>
  </si>
  <si>
    <t>010-5486-62**</t>
    <phoneticPr fontId="1" type="noConversion"/>
  </si>
  <si>
    <t>남들의 물건</t>
    <phoneticPr fontId="1" type="noConversion"/>
  </si>
  <si>
    <t>송아인</t>
    <phoneticPr fontId="1" type="noConversion"/>
  </si>
  <si>
    <t>010-3245-55**</t>
    <phoneticPr fontId="1" type="noConversion"/>
  </si>
  <si>
    <t>김철수의 생각</t>
    <phoneticPr fontId="1" type="noConversion"/>
  </si>
  <si>
    <t>민이리</t>
    <phoneticPr fontId="1" type="noConversion"/>
  </si>
  <si>
    <t>010-5647-89**</t>
    <phoneticPr fontId="1" type="noConversion"/>
  </si>
  <si>
    <t>스티브 애플</t>
    <phoneticPr fontId="1" type="noConversion"/>
  </si>
  <si>
    <t>유아람</t>
    <phoneticPr fontId="1" type="noConversion"/>
  </si>
  <si>
    <t>010-2651-52**</t>
    <phoneticPr fontId="1" type="noConversion"/>
  </si>
  <si>
    <t>프로사회</t>
    <phoneticPr fontId="1" type="noConversion"/>
  </si>
  <si>
    <t>신다솜</t>
    <phoneticPr fontId="1" type="noConversion"/>
  </si>
  <si>
    <t>010-6217-35**</t>
    <phoneticPr fontId="1" type="noConversion"/>
  </si>
  <si>
    <t>달을 품은 해</t>
    <phoneticPr fontId="1" type="noConversion"/>
  </si>
  <si>
    <t>박영청</t>
    <phoneticPr fontId="1" type="noConversion"/>
  </si>
  <si>
    <t>010-2187-67**</t>
    <phoneticPr fontId="1" type="noConversion"/>
  </si>
  <si>
    <t>상상력 백과</t>
    <phoneticPr fontId="1" type="noConversion"/>
  </si>
  <si>
    <t>장유별</t>
    <phoneticPr fontId="1" type="noConversion"/>
  </si>
  <si>
    <t>010-6478-11**</t>
    <phoneticPr fontId="1" type="noConversion"/>
  </si>
  <si>
    <t>아빠를 부탁해</t>
    <phoneticPr fontId="1" type="noConversion"/>
  </si>
  <si>
    <t>강승훈</t>
    <phoneticPr fontId="1" type="noConversion"/>
  </si>
  <si>
    <t>010-9005-72**</t>
    <phoneticPr fontId="1" type="noConversion"/>
  </si>
  <si>
    <t>[표3]</t>
    <phoneticPr fontId="1" type="noConversion"/>
  </si>
  <si>
    <t>과일명</t>
    <phoneticPr fontId="1" type="noConversion"/>
  </si>
  <si>
    <t>총개수</t>
    <phoneticPr fontId="1" type="noConversion"/>
  </si>
  <si>
    <t>출고일</t>
    <phoneticPr fontId="1" type="noConversion"/>
  </si>
  <si>
    <t>상자당개수</t>
    <phoneticPr fontId="1" type="noConversion"/>
  </si>
  <si>
    <t>바나나</t>
    <phoneticPr fontId="1" type="noConversion"/>
  </si>
  <si>
    <t>사과</t>
    <phoneticPr fontId="1" type="noConversion"/>
  </si>
  <si>
    <t>배</t>
    <phoneticPr fontId="1" type="noConversion"/>
  </si>
  <si>
    <t>참외</t>
    <phoneticPr fontId="1" type="noConversion"/>
  </si>
  <si>
    <t>수박</t>
    <phoneticPr fontId="1" type="noConversion"/>
  </si>
  <si>
    <t>감</t>
    <phoneticPr fontId="1" type="noConversion"/>
  </si>
  <si>
    <t>귤</t>
    <phoneticPr fontId="1" type="noConversion"/>
  </si>
  <si>
    <t>자두</t>
    <phoneticPr fontId="1" type="noConversion"/>
  </si>
  <si>
    <t>오렌지</t>
    <phoneticPr fontId="1" type="noConversion"/>
  </si>
  <si>
    <t>파인애플</t>
    <phoneticPr fontId="1" type="noConversion"/>
  </si>
  <si>
    <t>키위</t>
    <phoneticPr fontId="1" type="noConversion"/>
  </si>
  <si>
    <t>자몽</t>
    <phoneticPr fontId="1" type="noConversion"/>
  </si>
  <si>
    <t>앵두</t>
    <phoneticPr fontId="1" type="noConversion"/>
  </si>
  <si>
    <t>석류</t>
    <phoneticPr fontId="1" type="noConversion"/>
  </si>
  <si>
    <t>복숭아</t>
    <phoneticPr fontId="1" type="noConversion"/>
  </si>
  <si>
    <t>과일출고현황</t>
    <phoneticPr fontId="1" type="noConversion"/>
  </si>
  <si>
    <t>상자(나머지)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</si>
</sst>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0_);[Red]\(0\)"/>
    <numFmt numFmtId="177" formatCode="#,##0_ 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/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0" borderId="0" xfId="0" applyFont="1">
      <alignment vertical="center"/>
    </xf>
    <xf numFmtId="176" fontId="0" fillId="0" borderId="1" xfId="0" applyNumberFormat="1" applyBorder="1">
      <alignment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3" applyFont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3" applyNumberFormat="1" applyFont="1" applyBorder="1" applyAlignment="1">
      <alignment horizontal="center" vertical="center"/>
    </xf>
    <xf numFmtId="9" fontId="0" fillId="0" borderId="1" xfId="0" applyNumberFormat="1" applyBorder="1">
      <alignment vertical="center"/>
    </xf>
    <xf numFmtId="41" fontId="0" fillId="0" borderId="1" xfId="3" applyFont="1" applyBorder="1" applyAlignment="1">
      <alignment horizontal="center" vertical="center"/>
    </xf>
    <xf numFmtId="41" fontId="0" fillId="0" borderId="1" xfId="3" applyNumberFormat="1" applyFont="1" applyBorder="1">
      <alignment vertical="center"/>
    </xf>
    <xf numFmtId="0" fontId="0" fillId="0" borderId="1" xfId="0" applyNumberFormat="1" applyBorder="1" applyAlignment="1">
      <alignment horizontal="center" vertical="center"/>
    </xf>
    <xf numFmtId="177" fontId="0" fillId="0" borderId="1" xfId="3" applyNumberFormat="1" applyFont="1" applyBorder="1" applyAlignment="1">
      <alignment horizontal="right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3" applyNumberFormat="1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41" fontId="0" fillId="0" borderId="1" xfId="3" applyFont="1" applyFill="1" applyBorder="1" applyAlignment="1">
      <alignment horizontal="right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plotArea>
      <c:layout/>
      <c:barChart>
        <c:barDir val="col"/>
        <c:grouping val="clustered"/>
        <c:ser>
          <c:idx val="0"/>
          <c:order val="0"/>
          <c:tx>
            <c:strRef>
              <c:f>차트작업!$D$2</c:f>
              <c:strCache>
                <c:ptCount val="1"/>
                <c:pt idx="0">
                  <c:v>판매수량</c:v>
                </c:pt>
              </c:strCache>
            </c:strRef>
          </c:tx>
          <c:cat>
            <c:strRef>
              <c:f>차트작업!$A$3:$A$8</c:f>
              <c:strCache>
                <c:ptCount val="6"/>
                <c:pt idx="0">
                  <c:v>전동차</c:v>
                </c:pt>
                <c:pt idx="1">
                  <c:v>블럭세트</c:v>
                </c:pt>
                <c:pt idx="2">
                  <c:v>실내그네</c:v>
                </c:pt>
                <c:pt idx="3">
                  <c:v>교통놀이</c:v>
                </c:pt>
                <c:pt idx="4">
                  <c:v>킥보드</c:v>
                </c:pt>
                <c:pt idx="5">
                  <c:v>자전거</c:v>
                </c:pt>
              </c:strCache>
            </c:strRef>
          </c:cat>
          <c:val>
            <c:numRef>
              <c:f>차트작업!$D$3:$D$8</c:f>
              <c:numCache>
                <c:formatCode>#,##0_ </c:formatCode>
                <c:ptCount val="6"/>
                <c:pt idx="0">
                  <c:v>162</c:v>
                </c:pt>
                <c:pt idx="1">
                  <c:v>295</c:v>
                </c:pt>
                <c:pt idx="2">
                  <c:v>178</c:v>
                </c:pt>
                <c:pt idx="3">
                  <c:v>199</c:v>
                </c:pt>
                <c:pt idx="4">
                  <c:v>184</c:v>
                </c:pt>
                <c:pt idx="5">
                  <c:v>169</c:v>
                </c:pt>
              </c:numCache>
            </c:numRef>
          </c:val>
        </c:ser>
        <c:ser>
          <c:idx val="1"/>
          <c:order val="1"/>
          <c:tx>
            <c:strRef>
              <c:f>차트작업!$E$2</c:f>
              <c:strCache>
                <c:ptCount val="1"/>
                <c:pt idx="0">
                  <c:v>판매단가</c:v>
                </c:pt>
              </c:strCache>
            </c:strRef>
          </c:tx>
          <c:cat>
            <c:strRef>
              <c:f>차트작업!$A$3:$A$8</c:f>
              <c:strCache>
                <c:ptCount val="6"/>
                <c:pt idx="0">
                  <c:v>전동차</c:v>
                </c:pt>
                <c:pt idx="1">
                  <c:v>블럭세트</c:v>
                </c:pt>
                <c:pt idx="2">
                  <c:v>실내그네</c:v>
                </c:pt>
                <c:pt idx="3">
                  <c:v>교통놀이</c:v>
                </c:pt>
                <c:pt idx="4">
                  <c:v>킥보드</c:v>
                </c:pt>
                <c:pt idx="5">
                  <c:v>자전거</c:v>
                </c:pt>
              </c:strCache>
            </c:strRef>
          </c:cat>
          <c:val>
            <c:numRef>
              <c:f>차트작업!$E$3:$E$8</c:f>
              <c:numCache>
                <c:formatCode>#,##0_ </c:formatCode>
                <c:ptCount val="6"/>
                <c:pt idx="0">
                  <c:v>180000</c:v>
                </c:pt>
                <c:pt idx="1">
                  <c:v>75000</c:v>
                </c:pt>
                <c:pt idx="2">
                  <c:v>60000</c:v>
                </c:pt>
                <c:pt idx="3">
                  <c:v>68000</c:v>
                </c:pt>
                <c:pt idx="4">
                  <c:v>42000</c:v>
                </c:pt>
                <c:pt idx="5">
                  <c:v>115000</c:v>
                </c:pt>
              </c:numCache>
            </c:numRef>
          </c:val>
        </c:ser>
        <c:ser>
          <c:idx val="2"/>
          <c:order val="2"/>
          <c:tx>
            <c:strRef>
              <c:f>차트작업!$F$2</c:f>
              <c:strCache>
                <c:ptCount val="1"/>
                <c:pt idx="0">
                  <c:v>총판매액</c:v>
                </c:pt>
              </c:strCache>
            </c:strRef>
          </c:tx>
          <c:cat>
            <c:strRef>
              <c:f>차트작업!$A$3:$A$8</c:f>
              <c:strCache>
                <c:ptCount val="6"/>
                <c:pt idx="0">
                  <c:v>전동차</c:v>
                </c:pt>
                <c:pt idx="1">
                  <c:v>블럭세트</c:v>
                </c:pt>
                <c:pt idx="2">
                  <c:v>실내그네</c:v>
                </c:pt>
                <c:pt idx="3">
                  <c:v>교통놀이</c:v>
                </c:pt>
                <c:pt idx="4">
                  <c:v>킥보드</c:v>
                </c:pt>
                <c:pt idx="5">
                  <c:v>자전거</c:v>
                </c:pt>
              </c:strCache>
            </c:strRef>
          </c:cat>
          <c:val>
            <c:numRef>
              <c:f>차트작업!$F$3:$F$8</c:f>
              <c:numCache>
                <c:formatCode>#,##0_ </c:formatCode>
                <c:ptCount val="6"/>
                <c:pt idx="0">
                  <c:v>29160000</c:v>
                </c:pt>
                <c:pt idx="1">
                  <c:v>22125000</c:v>
                </c:pt>
                <c:pt idx="2">
                  <c:v>10680000</c:v>
                </c:pt>
                <c:pt idx="3">
                  <c:v>13532000</c:v>
                </c:pt>
                <c:pt idx="4">
                  <c:v>7728000</c:v>
                </c:pt>
                <c:pt idx="5">
                  <c:v>19435000</c:v>
                </c:pt>
              </c:numCache>
            </c:numRef>
          </c:val>
        </c:ser>
        <c:dLbls/>
        <c:axId val="38040704"/>
        <c:axId val="38042240"/>
      </c:barChart>
      <c:catAx>
        <c:axId val="38040704"/>
        <c:scaling>
          <c:orientation val="minMax"/>
        </c:scaling>
        <c:axPos val="b"/>
        <c:tickLblPos val="nextTo"/>
        <c:crossAx val="38042240"/>
        <c:crosses val="autoZero"/>
        <c:auto val="1"/>
        <c:lblAlgn val="ctr"/>
        <c:lblOffset val="100"/>
      </c:catAx>
      <c:valAx>
        <c:axId val="38042240"/>
        <c:scaling>
          <c:orientation val="minMax"/>
        </c:scaling>
        <c:axPos val="l"/>
        <c:majorGridlines/>
        <c:numFmt formatCode="#,##0_ " sourceLinked="1"/>
        <c:tickLblPos val="nextTo"/>
        <c:crossAx val="38040704"/>
        <c:crosses val="autoZero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5</xdr:col>
      <xdr:colOff>904874</xdr:colOff>
      <xdr:row>24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2"/>
  <sheetViews>
    <sheetView tabSelected="1" workbookViewId="0"/>
  </sheetViews>
  <sheetFormatPr defaultRowHeight="16.5"/>
  <cols>
    <col min="1" max="1" width="9.375" bestFit="1" customWidth="1"/>
    <col min="2" max="2" width="15.875" bestFit="1" customWidth="1"/>
    <col min="4" max="4" width="14.125" bestFit="1" customWidth="1"/>
    <col min="5" max="5" width="14.375" bestFit="1" customWidth="1"/>
    <col min="6" max="6" width="11" bestFit="1" customWidth="1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/>
      <c r="B2" s="1"/>
      <c r="C2" s="1"/>
      <c r="D2" s="1"/>
      <c r="E2" s="1"/>
      <c r="F2" s="1" t="s">
        <v>1</v>
      </c>
    </row>
    <row r="3" spans="1:6">
      <c r="A3" s="1"/>
      <c r="B3" s="1"/>
      <c r="C3" s="1"/>
      <c r="D3" s="1"/>
      <c r="E3" s="1"/>
      <c r="F3" s="1"/>
    </row>
    <row r="4" spans="1:6">
      <c r="A4" s="1"/>
      <c r="B4" s="1"/>
      <c r="C4" s="1"/>
      <c r="D4" s="1"/>
      <c r="E4" s="1"/>
      <c r="F4" s="1"/>
    </row>
    <row r="5" spans="1:6">
      <c r="A5" s="1"/>
      <c r="B5" s="1"/>
      <c r="C5" s="1"/>
      <c r="D5" s="1"/>
      <c r="E5" s="1"/>
      <c r="F5" s="1"/>
    </row>
    <row r="6" spans="1:6">
      <c r="A6" s="1"/>
      <c r="B6" s="1"/>
      <c r="C6" s="1"/>
      <c r="D6" s="1"/>
      <c r="E6" s="1"/>
      <c r="F6" s="1"/>
    </row>
    <row r="7" spans="1:6">
      <c r="A7" s="1"/>
      <c r="B7" s="1"/>
      <c r="C7" s="1"/>
      <c r="D7" s="1"/>
      <c r="E7" s="1"/>
      <c r="F7" s="1"/>
    </row>
    <row r="8" spans="1:6">
      <c r="A8" s="1"/>
      <c r="B8" s="1"/>
      <c r="C8" s="1"/>
      <c r="D8" s="1"/>
      <c r="E8" s="1"/>
      <c r="F8" s="1"/>
    </row>
    <row r="9" spans="1:6">
      <c r="A9" s="1"/>
      <c r="B9" s="1"/>
      <c r="C9" s="1"/>
      <c r="D9" s="1"/>
      <c r="E9" s="1"/>
      <c r="F9" s="1"/>
    </row>
    <row r="10" spans="1:6">
      <c r="A10" s="1"/>
      <c r="B10" s="1"/>
      <c r="C10" s="1"/>
      <c r="D10" s="1"/>
      <c r="E10" s="1"/>
      <c r="F10" s="1"/>
    </row>
    <row r="11" spans="1:6">
      <c r="A11" s="1"/>
      <c r="B11" s="1"/>
      <c r="C11" s="1"/>
      <c r="D11" s="1"/>
      <c r="E11" s="1"/>
      <c r="F11" s="1"/>
    </row>
    <row r="12" spans="1:6">
      <c r="A12" s="1"/>
      <c r="B12" s="1"/>
      <c r="C12" s="1"/>
      <c r="D12" s="1"/>
      <c r="E12" s="1"/>
      <c r="F12" s="1"/>
    </row>
  </sheetData>
  <dataConsolidate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13"/>
  <sheetViews>
    <sheetView workbookViewId="0"/>
  </sheetViews>
  <sheetFormatPr defaultRowHeight="16.5"/>
  <cols>
    <col min="1" max="2" width="9" style="2"/>
    <col min="3" max="3" width="11" style="2" bestFit="1" customWidth="1"/>
    <col min="4" max="7" width="9" style="2"/>
    <col min="8" max="8" width="10.625" style="2" bestFit="1" customWidth="1"/>
    <col min="9" max="16384" width="9" style="2"/>
  </cols>
  <sheetData>
    <row r="1" spans="1:8">
      <c r="A1" s="2" t="s">
        <v>14</v>
      </c>
    </row>
    <row r="3" spans="1:8">
      <c r="H3" s="2" t="s">
        <v>16</v>
      </c>
    </row>
    <row r="4" spans="1:8">
      <c r="A4" s="2" t="s">
        <v>2</v>
      </c>
      <c r="B4" s="2" t="s">
        <v>3</v>
      </c>
      <c r="C4" s="2" t="s">
        <v>15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</row>
    <row r="5" spans="1:8">
      <c r="A5" s="2" t="s">
        <v>4</v>
      </c>
      <c r="B5" s="2" t="s">
        <v>17</v>
      </c>
      <c r="C5" s="2">
        <v>16000</v>
      </c>
      <c r="D5" s="2">
        <v>100</v>
      </c>
      <c r="E5" s="2">
        <v>23000</v>
      </c>
      <c r="F5" s="2">
        <v>88</v>
      </c>
      <c r="G5" s="2">
        <f>E5*0.07</f>
        <v>1610.0000000000002</v>
      </c>
      <c r="H5" s="2">
        <f>ROUND(E5*F5-G5*F5,-3)</f>
        <v>1882000</v>
      </c>
    </row>
    <row r="6" spans="1:8">
      <c r="B6" s="2" t="s">
        <v>12</v>
      </c>
      <c r="C6" s="2">
        <v>10500</v>
      </c>
      <c r="D6" s="2">
        <v>80</v>
      </c>
      <c r="E6" s="2">
        <v>15000</v>
      </c>
      <c r="F6" s="2">
        <v>62</v>
      </c>
      <c r="G6" s="2">
        <f t="shared" ref="G6:G13" si="0">E6*0.07</f>
        <v>1050</v>
      </c>
      <c r="H6" s="2">
        <f t="shared" ref="H6:H13" si="1">ROUND(E6*F6-G6*F6,-3)</f>
        <v>865000</v>
      </c>
    </row>
    <row r="7" spans="1:8">
      <c r="B7" s="2" t="s">
        <v>13</v>
      </c>
      <c r="C7" s="2">
        <v>14000</v>
      </c>
      <c r="D7" s="2">
        <v>120</v>
      </c>
      <c r="E7" s="2">
        <v>20000</v>
      </c>
      <c r="F7" s="2">
        <v>111</v>
      </c>
      <c r="G7" s="2">
        <f t="shared" si="0"/>
        <v>1400.0000000000002</v>
      </c>
      <c r="H7" s="2">
        <f t="shared" si="1"/>
        <v>2065000</v>
      </c>
    </row>
    <row r="8" spans="1:8">
      <c r="A8" s="2" t="s">
        <v>5</v>
      </c>
      <c r="B8" s="2" t="s">
        <v>17</v>
      </c>
      <c r="C8" s="2">
        <v>16000</v>
      </c>
      <c r="D8" s="2">
        <v>80</v>
      </c>
      <c r="E8" s="2">
        <v>23000</v>
      </c>
      <c r="F8" s="2">
        <v>91</v>
      </c>
      <c r="G8" s="2">
        <f t="shared" si="0"/>
        <v>1610.0000000000002</v>
      </c>
      <c r="H8" s="2">
        <f t="shared" si="1"/>
        <v>1946000</v>
      </c>
    </row>
    <row r="9" spans="1:8">
      <c r="B9" s="2" t="s">
        <v>12</v>
      </c>
      <c r="C9" s="2">
        <v>10500</v>
      </c>
      <c r="D9" s="2">
        <v>75</v>
      </c>
      <c r="E9" s="2">
        <v>15000</v>
      </c>
      <c r="F9" s="2">
        <v>93</v>
      </c>
      <c r="G9" s="2">
        <f t="shared" si="0"/>
        <v>1050</v>
      </c>
      <c r="H9" s="2">
        <f t="shared" si="1"/>
        <v>1297000</v>
      </c>
    </row>
    <row r="10" spans="1:8">
      <c r="B10" s="2" t="s">
        <v>13</v>
      </c>
      <c r="C10" s="2">
        <v>14000</v>
      </c>
      <c r="D10" s="2">
        <v>100</v>
      </c>
      <c r="E10" s="2">
        <v>20000</v>
      </c>
      <c r="F10" s="2">
        <v>101</v>
      </c>
      <c r="G10" s="2">
        <f t="shared" si="0"/>
        <v>1400.0000000000002</v>
      </c>
      <c r="H10" s="2">
        <f t="shared" si="1"/>
        <v>1879000</v>
      </c>
    </row>
    <row r="11" spans="1:8">
      <c r="A11" s="2" t="s">
        <v>6</v>
      </c>
      <c r="B11" s="2" t="s">
        <v>17</v>
      </c>
      <c r="C11" s="2">
        <v>16000</v>
      </c>
      <c r="D11" s="2">
        <v>90</v>
      </c>
      <c r="E11" s="2">
        <v>23000</v>
      </c>
      <c r="F11" s="2">
        <v>87</v>
      </c>
      <c r="G11" s="2">
        <f t="shared" si="0"/>
        <v>1610.0000000000002</v>
      </c>
      <c r="H11" s="2">
        <f t="shared" si="1"/>
        <v>1861000</v>
      </c>
    </row>
    <row r="12" spans="1:8">
      <c r="B12" s="2" t="s">
        <v>12</v>
      </c>
      <c r="C12" s="2">
        <v>10500</v>
      </c>
      <c r="D12" s="2">
        <v>100</v>
      </c>
      <c r="E12" s="2">
        <v>15000</v>
      </c>
      <c r="F12" s="2">
        <v>96</v>
      </c>
      <c r="G12" s="2">
        <f t="shared" si="0"/>
        <v>1050</v>
      </c>
      <c r="H12" s="2">
        <f t="shared" si="1"/>
        <v>1339000</v>
      </c>
    </row>
    <row r="13" spans="1:8">
      <c r="B13" s="2" t="s">
        <v>13</v>
      </c>
      <c r="C13" s="2">
        <v>14000</v>
      </c>
      <c r="D13" s="2">
        <v>100</v>
      </c>
      <c r="E13" s="2">
        <v>20000</v>
      </c>
      <c r="F13" s="2">
        <v>92</v>
      </c>
      <c r="G13" s="2">
        <f t="shared" si="0"/>
        <v>1400.0000000000002</v>
      </c>
      <c r="H13" s="2">
        <f t="shared" si="1"/>
        <v>1711000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0"/>
  <dimension ref="H16:L25"/>
  <sheetViews>
    <sheetView workbookViewId="0"/>
  </sheetViews>
  <sheetFormatPr defaultRowHeight="16.5"/>
  <cols>
    <col min="1" max="1" width="2.625" customWidth="1"/>
    <col min="2" max="2" width="16.5" bestFit="1" customWidth="1"/>
    <col min="3" max="3" width="9" customWidth="1"/>
    <col min="4" max="4" width="13.875" bestFit="1" customWidth="1"/>
    <col min="5" max="6" width="11.125" bestFit="1" customWidth="1"/>
    <col min="8" max="8" width="16.5" bestFit="1" customWidth="1"/>
    <col min="10" max="10" width="13.875" bestFit="1" customWidth="1"/>
    <col min="11" max="12" width="11.125" bestFit="1" customWidth="1"/>
  </cols>
  <sheetData>
    <row r="16" spans="8:12">
      <c r="H16" s="5" t="s">
        <v>203</v>
      </c>
      <c r="I16" s="5" t="s">
        <v>204</v>
      </c>
      <c r="J16" s="5" t="s">
        <v>205</v>
      </c>
      <c r="K16" s="5" t="s">
        <v>206</v>
      </c>
      <c r="L16" s="5" t="s">
        <v>207</v>
      </c>
    </row>
    <row r="17" spans="8:12">
      <c r="H17" s="5" t="s">
        <v>208</v>
      </c>
      <c r="I17" s="5" t="s">
        <v>209</v>
      </c>
      <c r="J17" s="5" t="s">
        <v>210</v>
      </c>
      <c r="K17" s="9">
        <v>41330</v>
      </c>
      <c r="L17" s="9">
        <v>41336</v>
      </c>
    </row>
    <row r="18" spans="8:12">
      <c r="H18" s="5" t="s">
        <v>211</v>
      </c>
      <c r="I18" s="5" t="s">
        <v>212</v>
      </c>
      <c r="J18" s="5" t="s">
        <v>213</v>
      </c>
      <c r="K18" s="9">
        <v>41330</v>
      </c>
      <c r="L18" s="9">
        <v>41336</v>
      </c>
    </row>
    <row r="19" spans="8:12">
      <c r="H19" s="5" t="s">
        <v>214</v>
      </c>
      <c r="I19" s="5" t="s">
        <v>215</v>
      </c>
      <c r="J19" s="5" t="s">
        <v>216</v>
      </c>
      <c r="K19" s="9">
        <v>41335</v>
      </c>
      <c r="L19" s="9">
        <v>41341</v>
      </c>
    </row>
    <row r="20" spans="8:12">
      <c r="H20" s="5" t="s">
        <v>217</v>
      </c>
      <c r="I20" s="5" t="s">
        <v>218</v>
      </c>
      <c r="J20" s="5" t="s">
        <v>219</v>
      </c>
      <c r="K20" s="9">
        <v>41336</v>
      </c>
      <c r="L20" s="9">
        <v>41342</v>
      </c>
    </row>
    <row r="21" spans="8:12">
      <c r="H21" s="5" t="s">
        <v>220</v>
      </c>
      <c r="I21" s="5" t="s">
        <v>221</v>
      </c>
      <c r="J21" s="5" t="s">
        <v>222</v>
      </c>
      <c r="K21" s="9">
        <v>41336</v>
      </c>
      <c r="L21" s="9">
        <v>41342</v>
      </c>
    </row>
    <row r="22" spans="8:12">
      <c r="H22" s="5" t="s">
        <v>223</v>
      </c>
      <c r="I22" s="5" t="s">
        <v>224</v>
      </c>
      <c r="J22" s="5" t="s">
        <v>225</v>
      </c>
      <c r="K22" s="9">
        <v>41337</v>
      </c>
      <c r="L22" s="9">
        <v>41343</v>
      </c>
    </row>
    <row r="23" spans="8:12">
      <c r="H23" s="5" t="s">
        <v>226</v>
      </c>
      <c r="I23" s="5" t="s">
        <v>227</v>
      </c>
      <c r="J23" s="5" t="s">
        <v>228</v>
      </c>
      <c r="K23" s="9">
        <v>41338</v>
      </c>
      <c r="L23" s="9">
        <v>41344</v>
      </c>
    </row>
    <row r="24" spans="8:12">
      <c r="H24" s="5" t="s">
        <v>229</v>
      </c>
      <c r="I24" s="5" t="s">
        <v>230</v>
      </c>
      <c r="J24" s="5" t="s">
        <v>231</v>
      </c>
      <c r="K24" s="9">
        <v>41338</v>
      </c>
      <c r="L24" s="9">
        <v>41344</v>
      </c>
    </row>
    <row r="25" spans="8:12">
      <c r="H25" s="5" t="s">
        <v>232</v>
      </c>
      <c r="I25" s="5" t="s">
        <v>233</v>
      </c>
      <c r="J25" s="5" t="s">
        <v>234</v>
      </c>
      <c r="K25" s="9">
        <v>41339</v>
      </c>
      <c r="L25" s="9">
        <v>41345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L42"/>
  <sheetViews>
    <sheetView zoomScaleNormal="100" workbookViewId="0"/>
  </sheetViews>
  <sheetFormatPr defaultRowHeight="16.5"/>
  <cols>
    <col min="2" max="2" width="11.125" customWidth="1"/>
    <col min="3" max="4" width="11.125" bestFit="1" customWidth="1"/>
    <col min="5" max="5" width="12.375" bestFit="1" customWidth="1"/>
    <col min="6" max="6" width="3.625" customWidth="1"/>
    <col min="8" max="8" width="10.875" customWidth="1"/>
    <col min="9" max="11" width="10.875" bestFit="1" customWidth="1"/>
    <col min="12" max="12" width="9" customWidth="1"/>
  </cols>
  <sheetData>
    <row r="1" spans="1:12">
      <c r="A1" s="7" t="s">
        <v>18</v>
      </c>
      <c r="B1" s="3" t="s">
        <v>29</v>
      </c>
      <c r="G1" s="7" t="s">
        <v>44</v>
      </c>
      <c r="H1" s="3" t="s">
        <v>49</v>
      </c>
    </row>
    <row r="2" spans="1:12">
      <c r="A2" s="5" t="s">
        <v>33</v>
      </c>
      <c r="B2" s="5" t="s">
        <v>43</v>
      </c>
      <c r="C2" s="5" t="s">
        <v>30</v>
      </c>
      <c r="D2" s="5" t="s">
        <v>31</v>
      </c>
      <c r="E2" s="6" t="s">
        <v>32</v>
      </c>
      <c r="G2" s="5" t="s">
        <v>76</v>
      </c>
      <c r="H2" s="5" t="s">
        <v>132</v>
      </c>
      <c r="I2" s="5" t="s">
        <v>46</v>
      </c>
      <c r="J2" s="5" t="s">
        <v>47</v>
      </c>
      <c r="K2" s="5" t="s">
        <v>48</v>
      </c>
      <c r="L2" s="6" t="s">
        <v>92</v>
      </c>
    </row>
    <row r="3" spans="1:12">
      <c r="A3" s="5" t="s">
        <v>34</v>
      </c>
      <c r="B3" s="9">
        <v>41323</v>
      </c>
      <c r="C3" s="9">
        <v>41329</v>
      </c>
      <c r="D3" s="9">
        <v>41331</v>
      </c>
      <c r="E3" s="8"/>
      <c r="G3" s="5" t="s">
        <v>20</v>
      </c>
      <c r="H3" s="5" t="s">
        <v>53</v>
      </c>
      <c r="I3" s="12">
        <v>90</v>
      </c>
      <c r="J3" s="12">
        <v>92</v>
      </c>
      <c r="K3" s="12">
        <v>69</v>
      </c>
      <c r="L3" s="5"/>
    </row>
    <row r="4" spans="1:12">
      <c r="A4" s="5" t="s">
        <v>35</v>
      </c>
      <c r="B4" s="9">
        <v>41325</v>
      </c>
      <c r="C4" s="9">
        <v>41331</v>
      </c>
      <c r="D4" s="9">
        <v>41339</v>
      </c>
      <c r="E4" s="8"/>
      <c r="G4" s="5" t="s">
        <v>27</v>
      </c>
      <c r="H4" s="5" t="s">
        <v>54</v>
      </c>
      <c r="I4" s="12">
        <v>62</v>
      </c>
      <c r="J4" s="12">
        <v>70</v>
      </c>
      <c r="K4" s="12">
        <v>71</v>
      </c>
      <c r="L4" s="5"/>
    </row>
    <row r="5" spans="1:12">
      <c r="A5" s="5" t="s">
        <v>36</v>
      </c>
      <c r="B5" s="9">
        <v>41327</v>
      </c>
      <c r="C5" s="9">
        <v>41333</v>
      </c>
      <c r="D5" s="9">
        <v>41338</v>
      </c>
      <c r="E5" s="8"/>
      <c r="G5" s="5" t="s">
        <v>21</v>
      </c>
      <c r="H5" s="5" t="s">
        <v>55</v>
      </c>
      <c r="I5" s="12">
        <v>85</v>
      </c>
      <c r="J5" s="12">
        <v>80</v>
      </c>
      <c r="K5" s="12">
        <v>88</v>
      </c>
      <c r="L5" s="5"/>
    </row>
    <row r="6" spans="1:12">
      <c r="A6" s="5" t="s">
        <v>37</v>
      </c>
      <c r="B6" s="9">
        <v>41328</v>
      </c>
      <c r="C6" s="9">
        <v>41334</v>
      </c>
      <c r="D6" s="9">
        <v>41338</v>
      </c>
      <c r="E6" s="8"/>
      <c r="G6" s="5" t="s">
        <v>22</v>
      </c>
      <c r="H6" s="5" t="s">
        <v>55</v>
      </c>
      <c r="I6" s="12">
        <v>94</v>
      </c>
      <c r="J6" s="12">
        <v>90</v>
      </c>
      <c r="K6" s="12">
        <v>92</v>
      </c>
      <c r="L6" s="5"/>
    </row>
    <row r="7" spans="1:12">
      <c r="A7" s="5" t="s">
        <v>38</v>
      </c>
      <c r="B7" s="9">
        <v>41328</v>
      </c>
      <c r="C7" s="9">
        <v>41334</v>
      </c>
      <c r="D7" s="9">
        <v>41336</v>
      </c>
      <c r="E7" s="8"/>
      <c r="G7" s="5" t="s">
        <v>23</v>
      </c>
      <c r="H7" s="5" t="s">
        <v>53</v>
      </c>
      <c r="I7" s="12">
        <v>82</v>
      </c>
      <c r="J7" s="12">
        <v>88</v>
      </c>
      <c r="K7" s="12">
        <v>80</v>
      </c>
      <c r="L7" s="5"/>
    </row>
    <row r="8" spans="1:12">
      <c r="A8" s="5" t="s">
        <v>39</v>
      </c>
      <c r="B8" s="9">
        <v>41329</v>
      </c>
      <c r="C8" s="9">
        <v>41335</v>
      </c>
      <c r="D8" s="9">
        <v>41338</v>
      </c>
      <c r="E8" s="8"/>
      <c r="G8" s="5" t="s">
        <v>24</v>
      </c>
      <c r="H8" s="5" t="s">
        <v>55</v>
      </c>
      <c r="I8" s="12">
        <v>66</v>
      </c>
      <c r="J8" s="12">
        <v>69</v>
      </c>
      <c r="K8" s="12">
        <v>72</v>
      </c>
      <c r="L8" s="5"/>
    </row>
    <row r="9" spans="1:12">
      <c r="A9" s="5" t="s">
        <v>40</v>
      </c>
      <c r="B9" s="9">
        <v>41329</v>
      </c>
      <c r="C9" s="9">
        <v>41335</v>
      </c>
      <c r="D9" s="9">
        <v>41338</v>
      </c>
      <c r="E9" s="8"/>
      <c r="G9" s="5" t="s">
        <v>25</v>
      </c>
      <c r="H9" s="5" t="s">
        <v>53</v>
      </c>
      <c r="I9" s="12">
        <v>84</v>
      </c>
      <c r="J9" s="12">
        <v>80</v>
      </c>
      <c r="K9" s="12">
        <v>77</v>
      </c>
      <c r="L9" s="5"/>
    </row>
    <row r="10" spans="1:12">
      <c r="A10" s="5" t="s">
        <v>41</v>
      </c>
      <c r="B10" s="9">
        <v>41329</v>
      </c>
      <c r="C10" s="9">
        <v>41335</v>
      </c>
      <c r="D10" s="9">
        <v>41337</v>
      </c>
      <c r="E10" s="8"/>
      <c r="G10" s="5" t="s">
        <v>26</v>
      </c>
      <c r="H10" s="5" t="s">
        <v>54</v>
      </c>
      <c r="I10" s="12">
        <v>78</v>
      </c>
      <c r="J10" s="12">
        <v>80</v>
      </c>
      <c r="K10" s="12">
        <v>79</v>
      </c>
      <c r="L10" s="5"/>
    </row>
    <row r="11" spans="1:12">
      <c r="A11" s="5" t="s">
        <v>42</v>
      </c>
      <c r="B11" s="9">
        <v>41330</v>
      </c>
      <c r="C11" s="9">
        <v>41336</v>
      </c>
      <c r="D11" s="9">
        <v>41341</v>
      </c>
      <c r="E11" s="8"/>
      <c r="G11" s="5" t="s">
        <v>28</v>
      </c>
      <c r="H11" s="5" t="s">
        <v>54</v>
      </c>
      <c r="I11" s="12">
        <v>80</v>
      </c>
      <c r="J11" s="12">
        <v>91</v>
      </c>
      <c r="K11" s="12">
        <v>80</v>
      </c>
      <c r="L11" s="5"/>
    </row>
    <row r="13" spans="1:12">
      <c r="A13" s="7" t="s">
        <v>235</v>
      </c>
      <c r="B13" s="3" t="s">
        <v>255</v>
      </c>
      <c r="G13" s="7" t="s">
        <v>75</v>
      </c>
      <c r="H13" s="3" t="s">
        <v>19</v>
      </c>
    </row>
    <row r="14" spans="1:12">
      <c r="A14" s="18" t="s">
        <v>236</v>
      </c>
      <c r="B14" s="18" t="s">
        <v>238</v>
      </c>
      <c r="C14" s="18" t="s">
        <v>237</v>
      </c>
      <c r="D14" s="18" t="s">
        <v>239</v>
      </c>
      <c r="E14" s="6" t="s">
        <v>256</v>
      </c>
      <c r="G14" s="5" t="s">
        <v>76</v>
      </c>
      <c r="H14" s="5" t="s">
        <v>69</v>
      </c>
      <c r="I14" s="5" t="s">
        <v>131</v>
      </c>
      <c r="J14" s="5" t="s">
        <v>70</v>
      </c>
      <c r="K14" s="6" t="s">
        <v>77</v>
      </c>
    </row>
    <row r="15" spans="1:12">
      <c r="A15" s="18" t="s">
        <v>240</v>
      </c>
      <c r="B15" s="20">
        <v>41338</v>
      </c>
      <c r="C15" s="18">
        <v>331</v>
      </c>
      <c r="D15" s="19">
        <v>20</v>
      </c>
      <c r="E15" s="21"/>
      <c r="G15" s="5" t="s">
        <v>57</v>
      </c>
      <c r="H15" s="5" t="s">
        <v>71</v>
      </c>
      <c r="I15" s="5" t="s">
        <v>68</v>
      </c>
      <c r="J15" s="10">
        <v>500000</v>
      </c>
      <c r="K15" s="10"/>
    </row>
    <row r="16" spans="1:12">
      <c r="A16" s="18" t="s">
        <v>241</v>
      </c>
      <c r="B16" s="20">
        <v>41338</v>
      </c>
      <c r="C16" s="18">
        <v>512</v>
      </c>
      <c r="D16" s="19">
        <v>35</v>
      </c>
      <c r="E16" s="21"/>
      <c r="G16" s="5" t="s">
        <v>58</v>
      </c>
      <c r="H16" s="5" t="s">
        <v>72</v>
      </c>
      <c r="I16" s="5" t="s">
        <v>51</v>
      </c>
      <c r="J16" s="10">
        <v>300000</v>
      </c>
      <c r="K16" s="10"/>
    </row>
    <row r="17" spans="1:11">
      <c r="A17" s="18" t="s">
        <v>242</v>
      </c>
      <c r="B17" s="20">
        <v>41338</v>
      </c>
      <c r="C17" s="18">
        <v>319</v>
      </c>
      <c r="D17" s="19">
        <v>35</v>
      </c>
      <c r="E17" s="21"/>
      <c r="G17" s="5" t="s">
        <v>59</v>
      </c>
      <c r="H17" s="5" t="s">
        <v>73</v>
      </c>
      <c r="I17" s="5" t="s">
        <v>52</v>
      </c>
      <c r="J17" s="10">
        <v>400000</v>
      </c>
      <c r="K17" s="10"/>
    </row>
    <row r="18" spans="1:11">
      <c r="A18" s="18" t="s">
        <v>243</v>
      </c>
      <c r="B18" s="20">
        <v>41338</v>
      </c>
      <c r="C18" s="18">
        <v>534</v>
      </c>
      <c r="D18" s="19">
        <v>30</v>
      </c>
      <c r="E18" s="21"/>
      <c r="G18" s="5" t="s">
        <v>60</v>
      </c>
      <c r="H18" s="5" t="s">
        <v>73</v>
      </c>
      <c r="I18" s="5" t="s">
        <v>50</v>
      </c>
      <c r="J18" s="10">
        <v>250000</v>
      </c>
      <c r="K18" s="10"/>
    </row>
    <row r="19" spans="1:11">
      <c r="A19" s="18" t="s">
        <v>244</v>
      </c>
      <c r="B19" s="20">
        <v>41338</v>
      </c>
      <c r="C19" s="18">
        <v>286</v>
      </c>
      <c r="D19" s="19">
        <v>15</v>
      </c>
      <c r="E19" s="21"/>
      <c r="G19" s="5" t="s">
        <v>61</v>
      </c>
      <c r="H19" s="5" t="s">
        <v>71</v>
      </c>
      <c r="I19" s="5" t="s">
        <v>51</v>
      </c>
      <c r="J19" s="10">
        <v>300000</v>
      </c>
      <c r="K19" s="10"/>
    </row>
    <row r="20" spans="1:11">
      <c r="A20" s="18" t="s">
        <v>245</v>
      </c>
      <c r="B20" s="20">
        <v>41339</v>
      </c>
      <c r="C20" s="18">
        <v>521</v>
      </c>
      <c r="D20" s="19">
        <v>40</v>
      </c>
      <c r="E20" s="21"/>
      <c r="G20" s="5" t="s">
        <v>62</v>
      </c>
      <c r="H20" s="5" t="s">
        <v>72</v>
      </c>
      <c r="I20" s="5" t="s">
        <v>50</v>
      </c>
      <c r="J20" s="10">
        <v>250000</v>
      </c>
      <c r="K20" s="10"/>
    </row>
    <row r="21" spans="1:11">
      <c r="A21" s="18" t="s">
        <v>246</v>
      </c>
      <c r="B21" s="20">
        <v>41339</v>
      </c>
      <c r="C21" s="18">
        <v>597</v>
      </c>
      <c r="D21" s="19">
        <v>40</v>
      </c>
      <c r="E21" s="21"/>
      <c r="G21" s="5" t="s">
        <v>63</v>
      </c>
      <c r="H21" s="5" t="s">
        <v>74</v>
      </c>
      <c r="I21" s="5" t="s">
        <v>52</v>
      </c>
      <c r="J21" s="10">
        <v>400000</v>
      </c>
      <c r="K21" s="10"/>
    </row>
    <row r="22" spans="1:11">
      <c r="A22" s="18" t="s">
        <v>247</v>
      </c>
      <c r="B22" s="20">
        <v>41339</v>
      </c>
      <c r="C22" s="18">
        <v>605</v>
      </c>
      <c r="D22" s="19">
        <v>45</v>
      </c>
      <c r="E22" s="21"/>
      <c r="G22" s="5" t="s">
        <v>64</v>
      </c>
      <c r="H22" s="5" t="s">
        <v>72</v>
      </c>
      <c r="I22" s="5" t="s">
        <v>50</v>
      </c>
      <c r="J22" s="10">
        <v>250000</v>
      </c>
      <c r="K22" s="10"/>
    </row>
    <row r="23" spans="1:11">
      <c r="A23" s="18" t="s">
        <v>248</v>
      </c>
      <c r="B23" s="20">
        <v>41339</v>
      </c>
      <c r="C23" s="18">
        <v>535</v>
      </c>
      <c r="D23" s="19">
        <v>30</v>
      </c>
      <c r="E23" s="21"/>
      <c r="G23" s="5" t="s">
        <v>65</v>
      </c>
      <c r="H23" s="5" t="s">
        <v>74</v>
      </c>
      <c r="I23" s="5" t="s">
        <v>68</v>
      </c>
      <c r="J23" s="10">
        <v>500000</v>
      </c>
      <c r="K23" s="10"/>
    </row>
    <row r="24" spans="1:11">
      <c r="A24" s="18" t="s">
        <v>249</v>
      </c>
      <c r="B24" s="20">
        <v>41339</v>
      </c>
      <c r="C24" s="18">
        <v>329</v>
      </c>
      <c r="D24" s="19">
        <v>25</v>
      </c>
      <c r="E24" s="21"/>
      <c r="G24" s="5" t="s">
        <v>66</v>
      </c>
      <c r="H24" s="5" t="s">
        <v>71</v>
      </c>
      <c r="I24" s="5" t="s">
        <v>51</v>
      </c>
      <c r="J24" s="10">
        <v>300000</v>
      </c>
      <c r="K24" s="10"/>
    </row>
    <row r="25" spans="1:11">
      <c r="A25" s="18" t="s">
        <v>250</v>
      </c>
      <c r="B25" s="20">
        <v>41340</v>
      </c>
      <c r="C25" s="18">
        <v>574</v>
      </c>
      <c r="D25" s="19">
        <v>45</v>
      </c>
      <c r="E25" s="21"/>
    </row>
    <row r="26" spans="1:11">
      <c r="A26" s="18" t="s">
        <v>251</v>
      </c>
      <c r="B26" s="20">
        <v>41340</v>
      </c>
      <c r="C26" s="18">
        <v>346</v>
      </c>
      <c r="D26" s="19">
        <v>30</v>
      </c>
      <c r="E26" s="21"/>
      <c r="G26" t="s">
        <v>133</v>
      </c>
    </row>
    <row r="27" spans="1:11">
      <c r="A27" s="18" t="s">
        <v>252</v>
      </c>
      <c r="B27" s="20">
        <v>41340</v>
      </c>
      <c r="C27" s="18">
        <v>618</v>
      </c>
      <c r="D27" s="19">
        <v>50</v>
      </c>
      <c r="E27" s="21"/>
      <c r="G27" s="11" t="s">
        <v>131</v>
      </c>
      <c r="H27" s="5" t="s">
        <v>50</v>
      </c>
      <c r="I27" s="5" t="s">
        <v>51</v>
      </c>
      <c r="J27" s="5" t="s">
        <v>52</v>
      </c>
      <c r="K27" s="5" t="s">
        <v>68</v>
      </c>
    </row>
    <row r="28" spans="1:11">
      <c r="A28" s="18" t="s">
        <v>253</v>
      </c>
      <c r="B28" s="20">
        <v>41340</v>
      </c>
      <c r="C28" s="18">
        <v>485</v>
      </c>
      <c r="D28" s="18">
        <v>35</v>
      </c>
      <c r="E28" s="21"/>
      <c r="G28" s="11" t="s">
        <v>67</v>
      </c>
      <c r="H28" s="10">
        <v>1800000</v>
      </c>
      <c r="I28" s="10">
        <v>2400000</v>
      </c>
      <c r="J28" s="10">
        <v>3000000</v>
      </c>
      <c r="K28" s="10">
        <v>3500000</v>
      </c>
    </row>
    <row r="29" spans="1:11">
      <c r="A29" s="18" t="s">
        <v>254</v>
      </c>
      <c r="B29" s="20">
        <v>41340</v>
      </c>
      <c r="C29" s="18">
        <v>507</v>
      </c>
      <c r="D29" s="18">
        <v>35</v>
      </c>
      <c r="E29" s="21"/>
      <c r="G29" s="11" t="s">
        <v>134</v>
      </c>
      <c r="H29" s="10">
        <v>100000</v>
      </c>
      <c r="I29" s="10">
        <v>120000</v>
      </c>
      <c r="J29" s="10">
        <v>150000</v>
      </c>
      <c r="K29" s="10">
        <v>180000</v>
      </c>
    </row>
    <row r="31" spans="1:11">
      <c r="A31" s="7" t="s">
        <v>78</v>
      </c>
      <c r="B31" s="3" t="s">
        <v>93</v>
      </c>
    </row>
    <row r="32" spans="1:11">
      <c r="A32" s="5" t="s">
        <v>94</v>
      </c>
      <c r="B32" s="5" t="s">
        <v>56</v>
      </c>
      <c r="C32" s="5" t="s">
        <v>86</v>
      </c>
      <c r="D32" s="5" t="s">
        <v>95</v>
      </c>
      <c r="E32" s="6" t="s">
        <v>45</v>
      </c>
    </row>
    <row r="33" spans="1:5">
      <c r="A33" s="5">
        <v>1</v>
      </c>
      <c r="B33" s="5" t="s">
        <v>79</v>
      </c>
      <c r="C33" s="5" t="s">
        <v>87</v>
      </c>
      <c r="D33" s="5">
        <v>78</v>
      </c>
      <c r="E33" s="5"/>
    </row>
    <row r="34" spans="1:5">
      <c r="A34" s="5">
        <v>1</v>
      </c>
      <c r="B34" s="5" t="s">
        <v>80</v>
      </c>
      <c r="C34" s="5" t="s">
        <v>88</v>
      </c>
      <c r="D34" s="5">
        <v>86</v>
      </c>
      <c r="E34" s="5"/>
    </row>
    <row r="35" spans="1:5">
      <c r="A35" s="5">
        <v>1</v>
      </c>
      <c r="B35" s="5" t="s">
        <v>81</v>
      </c>
      <c r="C35" s="5" t="s">
        <v>88</v>
      </c>
      <c r="D35" s="5">
        <v>90</v>
      </c>
      <c r="E35" s="5"/>
    </row>
    <row r="36" spans="1:5">
      <c r="A36" s="5">
        <v>1</v>
      </c>
      <c r="B36" s="5" t="s">
        <v>82</v>
      </c>
      <c r="C36" s="5" t="s">
        <v>87</v>
      </c>
      <c r="D36" s="5">
        <v>91</v>
      </c>
      <c r="E36" s="5"/>
    </row>
    <row r="37" spans="1:5">
      <c r="A37" s="5">
        <v>2</v>
      </c>
      <c r="B37" s="5" t="s">
        <v>83</v>
      </c>
      <c r="C37" s="5" t="s">
        <v>87</v>
      </c>
      <c r="D37" s="5">
        <v>92</v>
      </c>
      <c r="E37" s="5"/>
    </row>
    <row r="38" spans="1:5">
      <c r="A38" s="5">
        <v>2</v>
      </c>
      <c r="B38" s="5" t="s">
        <v>84</v>
      </c>
      <c r="C38" s="5" t="s">
        <v>87</v>
      </c>
      <c r="D38" s="5">
        <v>82</v>
      </c>
      <c r="E38" s="5"/>
    </row>
    <row r="39" spans="1:5">
      <c r="A39" s="5">
        <v>2</v>
      </c>
      <c r="B39" s="5" t="s">
        <v>89</v>
      </c>
      <c r="C39" s="5" t="s">
        <v>88</v>
      </c>
      <c r="D39" s="5">
        <v>94</v>
      </c>
      <c r="E39" s="5"/>
    </row>
    <row r="40" spans="1:5">
      <c r="A40" s="5">
        <v>3</v>
      </c>
      <c r="B40" s="5" t="s">
        <v>85</v>
      </c>
      <c r="C40" s="5" t="s">
        <v>87</v>
      </c>
      <c r="D40" s="5">
        <v>89</v>
      </c>
      <c r="E40" s="5"/>
    </row>
    <row r="41" spans="1:5">
      <c r="A41" s="5">
        <v>3</v>
      </c>
      <c r="B41" s="5" t="s">
        <v>90</v>
      </c>
      <c r="C41" s="5" t="s">
        <v>88</v>
      </c>
      <c r="D41" s="5">
        <v>93</v>
      </c>
      <c r="E41" s="5"/>
    </row>
    <row r="42" spans="1:5">
      <c r="A42" s="11">
        <v>3</v>
      </c>
      <c r="B42" s="11" t="s">
        <v>91</v>
      </c>
      <c r="C42" s="5" t="s">
        <v>88</v>
      </c>
      <c r="D42" s="5">
        <v>87</v>
      </c>
      <c r="E42" s="5"/>
    </row>
  </sheetData>
  <sortState ref="A15:E27">
    <sortCondition ref="A14"/>
  </sortState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G19"/>
  <sheetViews>
    <sheetView workbookViewId="0">
      <selection sqref="A1:G1"/>
    </sheetView>
  </sheetViews>
  <sheetFormatPr defaultRowHeight="16.5"/>
  <cols>
    <col min="1" max="1" width="13.75" bestFit="1" customWidth="1"/>
    <col min="2" max="2" width="11" bestFit="1" customWidth="1"/>
    <col min="3" max="3" width="13" bestFit="1" customWidth="1"/>
    <col min="5" max="5" width="11" bestFit="1" customWidth="1"/>
    <col min="6" max="6" width="9" customWidth="1"/>
  </cols>
  <sheetData>
    <row r="1" spans="1:7" ht="20.25">
      <c r="A1" s="24" t="s">
        <v>99</v>
      </c>
      <c r="B1" s="24"/>
      <c r="C1" s="24"/>
      <c r="D1" s="24"/>
      <c r="E1" s="24"/>
      <c r="F1" s="24"/>
      <c r="G1" s="24"/>
    </row>
    <row r="3" spans="1:7">
      <c r="A3" s="5" t="s">
        <v>96</v>
      </c>
      <c r="B3" s="5" t="s">
        <v>113</v>
      </c>
      <c r="C3" s="5" t="s">
        <v>121</v>
      </c>
      <c r="D3" s="5" t="s">
        <v>120</v>
      </c>
      <c r="E3" s="5" t="s">
        <v>122</v>
      </c>
      <c r="F3" s="5" t="s">
        <v>119</v>
      </c>
      <c r="G3" s="5" t="s">
        <v>112</v>
      </c>
    </row>
    <row r="4" spans="1:7">
      <c r="A4" s="5" t="s">
        <v>104</v>
      </c>
      <c r="B4" s="5" t="s">
        <v>114</v>
      </c>
      <c r="C4" s="10">
        <v>25000</v>
      </c>
      <c r="D4" s="10">
        <v>52000</v>
      </c>
      <c r="E4" s="10">
        <v>3500</v>
      </c>
      <c r="F4" s="15">
        <f>ROUND(SUM(C4:E4)*11%,-1)</f>
        <v>8860</v>
      </c>
      <c r="G4" s="10">
        <f>ROUND(SUM(C4:F4)-SUM(C4:F4)*$B$19,-1)</f>
        <v>71490</v>
      </c>
    </row>
    <row r="5" spans="1:7">
      <c r="A5" s="5" t="s">
        <v>100</v>
      </c>
      <c r="B5" s="5" t="s">
        <v>115</v>
      </c>
      <c r="C5" s="10">
        <v>22000</v>
      </c>
      <c r="D5" s="10">
        <v>48000</v>
      </c>
      <c r="E5" s="10">
        <v>3300</v>
      </c>
      <c r="F5" s="15">
        <f t="shared" ref="F5:F16" si="0">ROUND(SUM(C5:E5)*11%,-1)</f>
        <v>8060</v>
      </c>
      <c r="G5" s="10">
        <f t="shared" ref="G5:G16" si="1">ROUND(SUM(C5:F5)-SUM(C5:F5)*$B$19,-1)</f>
        <v>65090</v>
      </c>
    </row>
    <row r="6" spans="1:7">
      <c r="A6" s="5" t="s">
        <v>103</v>
      </c>
      <c r="B6" s="5" t="s">
        <v>124</v>
      </c>
      <c r="C6" s="10">
        <v>25000</v>
      </c>
      <c r="D6" s="10">
        <v>52000</v>
      </c>
      <c r="E6" s="10">
        <v>3500</v>
      </c>
      <c r="F6" s="15">
        <f t="shared" si="0"/>
        <v>8860</v>
      </c>
      <c r="G6" s="10">
        <f t="shared" si="1"/>
        <v>71490</v>
      </c>
    </row>
    <row r="7" spans="1:7">
      <c r="A7" s="5" t="s">
        <v>97</v>
      </c>
      <c r="B7" s="5" t="s">
        <v>114</v>
      </c>
      <c r="C7" s="10">
        <v>25000</v>
      </c>
      <c r="D7" s="10">
        <v>52000</v>
      </c>
      <c r="E7" s="10">
        <v>3500</v>
      </c>
      <c r="F7" s="15">
        <f t="shared" si="0"/>
        <v>8860</v>
      </c>
      <c r="G7" s="10">
        <f t="shared" si="1"/>
        <v>71490</v>
      </c>
    </row>
    <row r="8" spans="1:7">
      <c r="A8" s="5" t="s">
        <v>106</v>
      </c>
      <c r="B8" s="5" t="s">
        <v>116</v>
      </c>
      <c r="C8" s="10">
        <v>25000</v>
      </c>
      <c r="D8" s="10">
        <v>52000</v>
      </c>
      <c r="E8" s="10">
        <v>3500</v>
      </c>
      <c r="F8" s="15">
        <f t="shared" si="0"/>
        <v>8860</v>
      </c>
      <c r="G8" s="10">
        <f t="shared" si="1"/>
        <v>71490</v>
      </c>
    </row>
    <row r="9" spans="1:7">
      <c r="A9" s="5" t="s">
        <v>98</v>
      </c>
      <c r="B9" s="5" t="s">
        <v>114</v>
      </c>
      <c r="C9" s="10">
        <v>20000</v>
      </c>
      <c r="D9" s="10">
        <v>42000</v>
      </c>
      <c r="E9" s="10">
        <v>3000</v>
      </c>
      <c r="F9" s="15">
        <f t="shared" si="0"/>
        <v>7150</v>
      </c>
      <c r="G9" s="10">
        <f t="shared" si="1"/>
        <v>57720</v>
      </c>
    </row>
    <row r="10" spans="1:7">
      <c r="A10" s="5" t="s">
        <v>105</v>
      </c>
      <c r="B10" s="5" t="s">
        <v>116</v>
      </c>
      <c r="C10" s="10">
        <v>22000</v>
      </c>
      <c r="D10" s="10">
        <v>48000</v>
      </c>
      <c r="E10" s="10">
        <v>3300</v>
      </c>
      <c r="F10" s="15">
        <f t="shared" si="0"/>
        <v>8060</v>
      </c>
      <c r="G10" s="10">
        <f t="shared" si="1"/>
        <v>65090</v>
      </c>
    </row>
    <row r="11" spans="1:7">
      <c r="A11" s="5" t="s">
        <v>101</v>
      </c>
      <c r="B11" s="5" t="s">
        <v>114</v>
      </c>
      <c r="C11" s="10">
        <v>20000</v>
      </c>
      <c r="D11" s="10">
        <v>42000</v>
      </c>
      <c r="E11" s="10">
        <v>3000</v>
      </c>
      <c r="F11" s="15">
        <f t="shared" si="0"/>
        <v>7150</v>
      </c>
      <c r="G11" s="10">
        <f t="shared" si="1"/>
        <v>57720</v>
      </c>
    </row>
    <row r="12" spans="1:7">
      <c r="A12" s="5" t="s">
        <v>102</v>
      </c>
      <c r="B12" s="5" t="s">
        <v>115</v>
      </c>
      <c r="C12" s="10">
        <v>25000</v>
      </c>
      <c r="D12" s="10">
        <v>52000</v>
      </c>
      <c r="E12" s="10">
        <v>3500</v>
      </c>
      <c r="F12" s="15">
        <f t="shared" si="0"/>
        <v>8860</v>
      </c>
      <c r="G12" s="10">
        <f t="shared" si="1"/>
        <v>71490</v>
      </c>
    </row>
    <row r="13" spans="1:7">
      <c r="A13" s="5" t="s">
        <v>107</v>
      </c>
      <c r="B13" s="5" t="s">
        <v>114</v>
      </c>
      <c r="C13" s="10">
        <v>22000</v>
      </c>
      <c r="D13" s="10">
        <v>48000</v>
      </c>
      <c r="E13" s="10">
        <v>3300</v>
      </c>
      <c r="F13" s="15">
        <f t="shared" si="0"/>
        <v>8060</v>
      </c>
      <c r="G13" s="10">
        <f t="shared" si="1"/>
        <v>65090</v>
      </c>
    </row>
    <row r="14" spans="1:7">
      <c r="A14" s="5" t="s">
        <v>108</v>
      </c>
      <c r="B14" s="5" t="s">
        <v>117</v>
      </c>
      <c r="C14" s="10">
        <v>20000</v>
      </c>
      <c r="D14" s="10">
        <v>42000</v>
      </c>
      <c r="E14" s="10">
        <v>3000</v>
      </c>
      <c r="F14" s="15">
        <f t="shared" si="0"/>
        <v>7150</v>
      </c>
      <c r="G14" s="10">
        <f t="shared" si="1"/>
        <v>57720</v>
      </c>
    </row>
    <row r="15" spans="1:7">
      <c r="A15" s="5" t="s">
        <v>109</v>
      </c>
      <c r="B15" s="5" t="s">
        <v>117</v>
      </c>
      <c r="C15" s="10">
        <v>20000</v>
      </c>
      <c r="D15" s="10">
        <v>42000</v>
      </c>
      <c r="E15" s="10">
        <v>3000</v>
      </c>
      <c r="F15" s="15">
        <f t="shared" si="0"/>
        <v>7150</v>
      </c>
      <c r="G15" s="10">
        <f t="shared" si="1"/>
        <v>57720</v>
      </c>
    </row>
    <row r="16" spans="1:7">
      <c r="A16" s="5" t="s">
        <v>110</v>
      </c>
      <c r="B16" s="5" t="s">
        <v>118</v>
      </c>
      <c r="C16" s="10">
        <v>22000</v>
      </c>
      <c r="D16" s="10">
        <v>48000</v>
      </c>
      <c r="E16" s="10">
        <v>3300</v>
      </c>
      <c r="F16" s="15">
        <f t="shared" si="0"/>
        <v>8060</v>
      </c>
      <c r="G16" s="10">
        <f t="shared" si="1"/>
        <v>65090</v>
      </c>
    </row>
    <row r="17" spans="1:7">
      <c r="A17" s="22" t="s">
        <v>123</v>
      </c>
      <c r="B17" s="23"/>
      <c r="C17" s="14">
        <f>ROUND(AVERAGE(C4:C16),-1)</f>
        <v>22540</v>
      </c>
      <c r="D17" s="14">
        <f t="shared" ref="D17:F17" si="2">ROUND(AVERAGE(D4:D16),-1)</f>
        <v>47690</v>
      </c>
      <c r="E17" s="14">
        <f t="shared" si="2"/>
        <v>3280</v>
      </c>
      <c r="F17" s="14">
        <f t="shared" si="2"/>
        <v>8090</v>
      </c>
      <c r="G17" s="10">
        <f>ROUND(SUM(C17:F17)-SUM(C17:F17)*B19,-1)</f>
        <v>65280</v>
      </c>
    </row>
    <row r="19" spans="1:7">
      <c r="A19" s="4" t="s">
        <v>111</v>
      </c>
      <c r="B19" s="13">
        <v>0.2</v>
      </c>
    </row>
  </sheetData>
  <dataConsolidate/>
  <mergeCells count="2">
    <mergeCell ref="A17:B17"/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/>
  <dimension ref="A1:O35"/>
  <sheetViews>
    <sheetView workbookViewId="0">
      <selection sqref="A1:H1"/>
    </sheetView>
  </sheetViews>
  <sheetFormatPr defaultRowHeight="16.5"/>
  <cols>
    <col min="4" max="4" width="10.875" bestFit="1" customWidth="1"/>
    <col min="5" max="5" width="9.375" bestFit="1" customWidth="1"/>
    <col min="6" max="6" width="10.875" bestFit="1" customWidth="1"/>
    <col min="7" max="7" width="9.375" bestFit="1" customWidth="1"/>
    <col min="8" max="8" width="10.875" bestFit="1" customWidth="1"/>
    <col min="9" max="9" width="5.625" customWidth="1"/>
    <col min="11" max="11" width="10.875" bestFit="1" customWidth="1"/>
    <col min="12" max="12" width="9.375" bestFit="1" customWidth="1"/>
    <col min="13" max="13" width="10.875" bestFit="1" customWidth="1"/>
    <col min="14" max="14" width="9.375" bestFit="1" customWidth="1"/>
    <col min="15" max="15" width="10.875" bestFit="1" customWidth="1"/>
  </cols>
  <sheetData>
    <row r="1" spans="1:15" ht="17.25">
      <c r="A1" s="25" t="s">
        <v>126</v>
      </c>
      <c r="B1" s="25"/>
      <c r="C1" s="25"/>
      <c r="D1" s="25"/>
      <c r="E1" s="25"/>
      <c r="F1" s="25"/>
      <c r="G1" s="25"/>
      <c r="H1" s="25"/>
      <c r="J1" s="25" t="s">
        <v>129</v>
      </c>
      <c r="K1" s="25"/>
      <c r="L1" s="25"/>
      <c r="M1" s="25"/>
      <c r="N1" s="25"/>
      <c r="O1" s="25"/>
    </row>
    <row r="2" spans="1:15">
      <c r="A2" s="5" t="s">
        <v>130</v>
      </c>
      <c r="B2" s="5" t="s">
        <v>69</v>
      </c>
      <c r="C2" s="5" t="s">
        <v>131</v>
      </c>
      <c r="D2" s="5" t="s">
        <v>67</v>
      </c>
      <c r="E2" s="5" t="s">
        <v>142</v>
      </c>
      <c r="F2" s="5" t="s">
        <v>143</v>
      </c>
      <c r="G2" s="5" t="s">
        <v>144</v>
      </c>
      <c r="H2" s="5" t="s">
        <v>152</v>
      </c>
      <c r="J2" s="5" t="s">
        <v>130</v>
      </c>
      <c r="K2" s="5" t="s">
        <v>67</v>
      </c>
      <c r="L2" s="5" t="s">
        <v>142</v>
      </c>
      <c r="M2" s="5" t="s">
        <v>143</v>
      </c>
      <c r="N2" s="5" t="s">
        <v>144</v>
      </c>
      <c r="O2" s="5" t="s">
        <v>152</v>
      </c>
    </row>
    <row r="3" spans="1:15">
      <c r="A3" s="5" t="s">
        <v>125</v>
      </c>
      <c r="B3" s="12" t="s">
        <v>145</v>
      </c>
      <c r="C3" s="12" t="s">
        <v>149</v>
      </c>
      <c r="D3" s="10">
        <v>2800000</v>
      </c>
      <c r="E3" s="10">
        <v>800000</v>
      </c>
      <c r="F3" s="10">
        <f>D3*50%</f>
        <v>1400000</v>
      </c>
      <c r="G3" s="10">
        <f>SUM(D3:F3)*12%</f>
        <v>600000</v>
      </c>
      <c r="H3" s="10">
        <f>SUM(D3:F3)-G3</f>
        <v>4400000</v>
      </c>
      <c r="J3" s="5" t="s">
        <v>125</v>
      </c>
      <c r="K3" s="15"/>
      <c r="L3" s="15"/>
      <c r="M3" s="15"/>
      <c r="N3" s="15"/>
      <c r="O3" s="15"/>
    </row>
    <row r="4" spans="1:15">
      <c r="A4" s="5" t="s">
        <v>135</v>
      </c>
      <c r="B4" s="12" t="s">
        <v>145</v>
      </c>
      <c r="C4" s="12" t="s">
        <v>150</v>
      </c>
      <c r="D4" s="10">
        <v>2200000</v>
      </c>
      <c r="E4" s="10">
        <v>600000</v>
      </c>
      <c r="F4" s="10">
        <f t="shared" ref="F4:F11" si="0">D4*50%</f>
        <v>1100000</v>
      </c>
      <c r="G4" s="10">
        <f t="shared" ref="G4:G11" si="1">SUM(D4:F4)*12%</f>
        <v>468000</v>
      </c>
      <c r="H4" s="10">
        <f t="shared" ref="H4:H11" si="2">SUM(D4:F4)-G4</f>
        <v>3432000</v>
      </c>
      <c r="J4" s="5" t="s">
        <v>135</v>
      </c>
      <c r="K4" s="15"/>
      <c r="L4" s="15"/>
      <c r="M4" s="15"/>
      <c r="N4" s="15"/>
      <c r="O4" s="15"/>
    </row>
    <row r="5" spans="1:15">
      <c r="A5" s="5" t="s">
        <v>136</v>
      </c>
      <c r="B5" s="12" t="s">
        <v>145</v>
      </c>
      <c r="C5" s="12" t="s">
        <v>151</v>
      </c>
      <c r="D5" s="10">
        <v>1800000</v>
      </c>
      <c r="E5" s="10">
        <v>400000</v>
      </c>
      <c r="F5" s="10">
        <f t="shared" si="0"/>
        <v>900000</v>
      </c>
      <c r="G5" s="10">
        <f t="shared" si="1"/>
        <v>372000</v>
      </c>
      <c r="H5" s="10">
        <f t="shared" si="2"/>
        <v>2728000</v>
      </c>
      <c r="J5" s="5" t="s">
        <v>136</v>
      </c>
      <c r="K5" s="15"/>
      <c r="L5" s="15"/>
      <c r="M5" s="15"/>
      <c r="N5" s="15"/>
      <c r="O5" s="15"/>
    </row>
    <row r="6" spans="1:15">
      <c r="A6" s="5" t="s">
        <v>137</v>
      </c>
      <c r="B6" s="12" t="s">
        <v>146</v>
      </c>
      <c r="C6" s="12" t="s">
        <v>149</v>
      </c>
      <c r="D6" s="10">
        <v>2600000</v>
      </c>
      <c r="E6" s="10">
        <v>800000</v>
      </c>
      <c r="F6" s="10">
        <f t="shared" si="0"/>
        <v>1300000</v>
      </c>
      <c r="G6" s="10">
        <f t="shared" si="1"/>
        <v>564000</v>
      </c>
      <c r="H6" s="10">
        <f t="shared" si="2"/>
        <v>4136000</v>
      </c>
      <c r="J6" s="5" t="s">
        <v>137</v>
      </c>
      <c r="K6" s="15"/>
      <c r="L6" s="15"/>
      <c r="M6" s="15"/>
      <c r="N6" s="15"/>
      <c r="O6" s="15"/>
    </row>
    <row r="7" spans="1:15">
      <c r="A7" s="5" t="s">
        <v>138</v>
      </c>
      <c r="B7" s="12" t="s">
        <v>146</v>
      </c>
      <c r="C7" s="12" t="s">
        <v>150</v>
      </c>
      <c r="D7" s="10">
        <v>2200000</v>
      </c>
      <c r="E7" s="10">
        <v>600000</v>
      </c>
      <c r="F7" s="10">
        <f t="shared" si="0"/>
        <v>1100000</v>
      </c>
      <c r="G7" s="10">
        <f t="shared" si="1"/>
        <v>468000</v>
      </c>
      <c r="H7" s="10">
        <f t="shared" si="2"/>
        <v>3432000</v>
      </c>
      <c r="J7" s="5" t="s">
        <v>138</v>
      </c>
      <c r="K7" s="15"/>
      <c r="L7" s="15"/>
      <c r="M7" s="15"/>
      <c r="N7" s="15"/>
      <c r="O7" s="15"/>
    </row>
    <row r="8" spans="1:15">
      <c r="A8" s="5" t="s">
        <v>139</v>
      </c>
      <c r="B8" s="12" t="s">
        <v>146</v>
      </c>
      <c r="C8" s="12" t="s">
        <v>151</v>
      </c>
      <c r="D8" s="10">
        <v>1700000</v>
      </c>
      <c r="E8" s="10">
        <v>400000</v>
      </c>
      <c r="F8" s="10">
        <f t="shared" si="0"/>
        <v>850000</v>
      </c>
      <c r="G8" s="10">
        <f t="shared" si="1"/>
        <v>354000</v>
      </c>
      <c r="H8" s="10">
        <f t="shared" si="2"/>
        <v>2596000</v>
      </c>
      <c r="J8" s="5" t="s">
        <v>139</v>
      </c>
      <c r="K8" s="15"/>
      <c r="L8" s="15"/>
      <c r="M8" s="15"/>
      <c r="N8" s="15"/>
      <c r="O8" s="15"/>
    </row>
    <row r="9" spans="1:15">
      <c r="A9" s="5" t="s">
        <v>140</v>
      </c>
      <c r="B9" s="12" t="s">
        <v>147</v>
      </c>
      <c r="C9" s="12" t="s">
        <v>149</v>
      </c>
      <c r="D9" s="10">
        <v>2500000</v>
      </c>
      <c r="E9" s="10">
        <v>800000</v>
      </c>
      <c r="F9" s="10">
        <f t="shared" si="0"/>
        <v>1250000</v>
      </c>
      <c r="G9" s="10">
        <f t="shared" si="1"/>
        <v>546000</v>
      </c>
      <c r="H9" s="10">
        <f t="shared" si="2"/>
        <v>4004000</v>
      </c>
      <c r="J9" s="5" t="s">
        <v>140</v>
      </c>
      <c r="K9" s="15"/>
      <c r="L9" s="15"/>
      <c r="M9" s="15"/>
      <c r="N9" s="15"/>
      <c r="O9" s="15"/>
    </row>
    <row r="10" spans="1:15">
      <c r="A10" s="5" t="s">
        <v>141</v>
      </c>
      <c r="B10" s="12" t="s">
        <v>147</v>
      </c>
      <c r="C10" s="12" t="s">
        <v>150</v>
      </c>
      <c r="D10" s="10">
        <v>2300000</v>
      </c>
      <c r="E10" s="10">
        <v>600000</v>
      </c>
      <c r="F10" s="10">
        <f t="shared" si="0"/>
        <v>1150000</v>
      </c>
      <c r="G10" s="10">
        <f t="shared" si="1"/>
        <v>486000</v>
      </c>
      <c r="H10" s="10">
        <f t="shared" si="2"/>
        <v>3564000</v>
      </c>
      <c r="J10" s="5" t="s">
        <v>141</v>
      </c>
      <c r="K10" s="15"/>
      <c r="L10" s="15"/>
      <c r="M10" s="15"/>
      <c r="N10" s="15"/>
      <c r="O10" s="15"/>
    </row>
    <row r="11" spans="1:15">
      <c r="A11" s="5" t="s">
        <v>148</v>
      </c>
      <c r="B11" s="12" t="s">
        <v>147</v>
      </c>
      <c r="C11" s="12" t="s">
        <v>151</v>
      </c>
      <c r="D11" s="10">
        <v>1800000</v>
      </c>
      <c r="E11" s="10">
        <v>400000</v>
      </c>
      <c r="F11" s="10">
        <f t="shared" si="0"/>
        <v>900000</v>
      </c>
      <c r="G11" s="10">
        <f t="shared" si="1"/>
        <v>372000</v>
      </c>
      <c r="H11" s="10">
        <f t="shared" si="2"/>
        <v>2728000</v>
      </c>
      <c r="J11" s="5" t="s">
        <v>148</v>
      </c>
      <c r="K11" s="15"/>
      <c r="L11" s="15"/>
      <c r="M11" s="15"/>
      <c r="N11" s="15"/>
      <c r="O11" s="15"/>
    </row>
    <row r="13" spans="1:15" ht="17.25">
      <c r="A13" s="25" t="s">
        <v>127</v>
      </c>
      <c r="B13" s="25"/>
      <c r="C13" s="25"/>
      <c r="D13" s="25"/>
      <c r="E13" s="25"/>
      <c r="F13" s="25"/>
      <c r="G13" s="25"/>
      <c r="H13" s="25"/>
    </row>
    <row r="14" spans="1:15">
      <c r="A14" s="5" t="s">
        <v>130</v>
      </c>
      <c r="B14" s="5" t="s">
        <v>69</v>
      </c>
      <c r="C14" s="5" t="s">
        <v>131</v>
      </c>
      <c r="D14" s="5" t="s">
        <v>67</v>
      </c>
      <c r="E14" s="5" t="s">
        <v>142</v>
      </c>
      <c r="F14" s="5" t="s">
        <v>143</v>
      </c>
      <c r="G14" s="5" t="s">
        <v>144</v>
      </c>
      <c r="H14" s="5" t="s">
        <v>152</v>
      </c>
    </row>
    <row r="15" spans="1:15">
      <c r="A15" s="5" t="s">
        <v>125</v>
      </c>
      <c r="B15" s="12" t="s">
        <v>145</v>
      </c>
      <c r="C15" s="12" t="s">
        <v>149</v>
      </c>
      <c r="D15" s="10">
        <v>2800000</v>
      </c>
      <c r="E15" s="10">
        <v>600000</v>
      </c>
      <c r="F15" s="10">
        <f>D15*20%</f>
        <v>560000</v>
      </c>
      <c r="G15" s="10">
        <f>SUM(D15:F15)*12%</f>
        <v>475200</v>
      </c>
      <c r="H15" s="10">
        <f>SUM(D15:F15)-G15</f>
        <v>3484800</v>
      </c>
    </row>
    <row r="16" spans="1:15">
      <c r="A16" s="5" t="s">
        <v>135</v>
      </c>
      <c r="B16" s="12" t="s">
        <v>145</v>
      </c>
      <c r="C16" s="12" t="s">
        <v>150</v>
      </c>
      <c r="D16" s="10">
        <v>2200000</v>
      </c>
      <c r="E16" s="10">
        <v>350000</v>
      </c>
      <c r="F16" s="10">
        <f t="shared" ref="F16:F23" si="3">D16*20%</f>
        <v>440000</v>
      </c>
      <c r="G16" s="10">
        <f t="shared" ref="G16:G23" si="4">SUM(D16:F16)*12%</f>
        <v>358800</v>
      </c>
      <c r="H16" s="10">
        <f t="shared" ref="H16:H23" si="5">SUM(D16:F16)-G16</f>
        <v>2631200</v>
      </c>
    </row>
    <row r="17" spans="1:8">
      <c r="A17" s="5" t="s">
        <v>136</v>
      </c>
      <c r="B17" s="12" t="s">
        <v>145</v>
      </c>
      <c r="C17" s="12" t="s">
        <v>151</v>
      </c>
      <c r="D17" s="10">
        <v>1800000</v>
      </c>
      <c r="E17" s="10">
        <v>300000</v>
      </c>
      <c r="F17" s="10">
        <f t="shared" si="3"/>
        <v>360000</v>
      </c>
      <c r="G17" s="10">
        <f t="shared" si="4"/>
        <v>295200</v>
      </c>
      <c r="H17" s="10">
        <f t="shared" si="5"/>
        <v>2164800</v>
      </c>
    </row>
    <row r="18" spans="1:8">
      <c r="A18" s="5" t="s">
        <v>137</v>
      </c>
      <c r="B18" s="12" t="s">
        <v>146</v>
      </c>
      <c r="C18" s="12" t="s">
        <v>149</v>
      </c>
      <c r="D18" s="10">
        <v>2600000</v>
      </c>
      <c r="E18" s="10">
        <v>600000</v>
      </c>
      <c r="F18" s="10">
        <f t="shared" si="3"/>
        <v>520000</v>
      </c>
      <c r="G18" s="10">
        <f t="shared" si="4"/>
        <v>446400</v>
      </c>
      <c r="H18" s="10">
        <f t="shared" si="5"/>
        <v>3273600</v>
      </c>
    </row>
    <row r="19" spans="1:8">
      <c r="A19" s="5" t="s">
        <v>138</v>
      </c>
      <c r="B19" s="12" t="s">
        <v>146</v>
      </c>
      <c r="C19" s="12" t="s">
        <v>150</v>
      </c>
      <c r="D19" s="10">
        <v>2200000</v>
      </c>
      <c r="E19" s="10">
        <v>350000</v>
      </c>
      <c r="F19" s="10">
        <f t="shared" si="3"/>
        <v>440000</v>
      </c>
      <c r="G19" s="10">
        <f t="shared" si="4"/>
        <v>358800</v>
      </c>
      <c r="H19" s="10">
        <f t="shared" si="5"/>
        <v>2631200</v>
      </c>
    </row>
    <row r="20" spans="1:8">
      <c r="A20" s="5" t="s">
        <v>139</v>
      </c>
      <c r="B20" s="12" t="s">
        <v>146</v>
      </c>
      <c r="C20" s="12" t="s">
        <v>151</v>
      </c>
      <c r="D20" s="10">
        <v>1700000</v>
      </c>
      <c r="E20" s="10">
        <v>300000</v>
      </c>
      <c r="F20" s="10">
        <f t="shared" si="3"/>
        <v>340000</v>
      </c>
      <c r="G20" s="10">
        <f t="shared" si="4"/>
        <v>280800</v>
      </c>
      <c r="H20" s="10">
        <f t="shared" si="5"/>
        <v>2059200</v>
      </c>
    </row>
    <row r="21" spans="1:8">
      <c r="A21" s="5" t="s">
        <v>140</v>
      </c>
      <c r="B21" s="12" t="s">
        <v>147</v>
      </c>
      <c r="C21" s="12" t="s">
        <v>149</v>
      </c>
      <c r="D21" s="10">
        <v>2500000</v>
      </c>
      <c r="E21" s="10">
        <v>600000</v>
      </c>
      <c r="F21" s="10">
        <f t="shared" si="3"/>
        <v>500000</v>
      </c>
      <c r="G21" s="10">
        <f t="shared" si="4"/>
        <v>432000</v>
      </c>
      <c r="H21" s="10">
        <f t="shared" si="5"/>
        <v>3168000</v>
      </c>
    </row>
    <row r="22" spans="1:8">
      <c r="A22" s="5" t="s">
        <v>141</v>
      </c>
      <c r="B22" s="12" t="s">
        <v>147</v>
      </c>
      <c r="C22" s="12" t="s">
        <v>150</v>
      </c>
      <c r="D22" s="10">
        <v>2300000</v>
      </c>
      <c r="E22" s="10">
        <v>350000</v>
      </c>
      <c r="F22" s="10">
        <f t="shared" si="3"/>
        <v>460000</v>
      </c>
      <c r="G22" s="10">
        <f t="shared" si="4"/>
        <v>373200</v>
      </c>
      <c r="H22" s="10">
        <f t="shared" si="5"/>
        <v>2736800</v>
      </c>
    </row>
    <row r="23" spans="1:8">
      <c r="A23" s="5" t="s">
        <v>148</v>
      </c>
      <c r="B23" s="12" t="s">
        <v>147</v>
      </c>
      <c r="C23" s="12" t="s">
        <v>151</v>
      </c>
      <c r="D23" s="10">
        <v>1800000</v>
      </c>
      <c r="E23" s="10">
        <v>300000</v>
      </c>
      <c r="F23" s="10">
        <f t="shared" si="3"/>
        <v>360000</v>
      </c>
      <c r="G23" s="10">
        <f t="shared" si="4"/>
        <v>295200</v>
      </c>
      <c r="H23" s="10">
        <f t="shared" si="5"/>
        <v>2164800</v>
      </c>
    </row>
    <row r="25" spans="1:8" ht="17.25">
      <c r="A25" s="25" t="s">
        <v>128</v>
      </c>
      <c r="B25" s="25"/>
      <c r="C25" s="25"/>
      <c r="D25" s="25"/>
      <c r="E25" s="25"/>
      <c r="F25" s="25"/>
      <c r="G25" s="25"/>
      <c r="H25" s="25"/>
    </row>
    <row r="26" spans="1:8">
      <c r="A26" s="5" t="s">
        <v>130</v>
      </c>
      <c r="B26" s="5" t="s">
        <v>69</v>
      </c>
      <c r="C26" s="5" t="s">
        <v>131</v>
      </c>
      <c r="D26" s="5" t="s">
        <v>67</v>
      </c>
      <c r="E26" s="5" t="s">
        <v>142</v>
      </c>
      <c r="F26" s="5" t="s">
        <v>143</v>
      </c>
      <c r="G26" s="5" t="s">
        <v>144</v>
      </c>
      <c r="H26" s="5" t="s">
        <v>152</v>
      </c>
    </row>
    <row r="27" spans="1:8">
      <c r="A27" s="5" t="s">
        <v>125</v>
      </c>
      <c r="B27" s="12" t="s">
        <v>145</v>
      </c>
      <c r="C27" s="12" t="s">
        <v>149</v>
      </c>
      <c r="D27" s="10">
        <v>2800000</v>
      </c>
      <c r="E27" s="10">
        <v>650000</v>
      </c>
      <c r="F27" s="10">
        <f>D27*30%</f>
        <v>840000</v>
      </c>
      <c r="G27" s="10">
        <f>SUM(D27:F27)*12%</f>
        <v>514800</v>
      </c>
      <c r="H27" s="10">
        <f>SUM(D27:F27)-G27</f>
        <v>3775200</v>
      </c>
    </row>
    <row r="28" spans="1:8">
      <c r="A28" s="5" t="s">
        <v>135</v>
      </c>
      <c r="B28" s="12" t="s">
        <v>145</v>
      </c>
      <c r="C28" s="12" t="s">
        <v>150</v>
      </c>
      <c r="D28" s="10">
        <v>2200000</v>
      </c>
      <c r="E28" s="10">
        <v>450000</v>
      </c>
      <c r="F28" s="10">
        <f t="shared" ref="F28:F35" si="6">D28*30%</f>
        <v>660000</v>
      </c>
      <c r="G28" s="10">
        <f t="shared" ref="G28:G35" si="7">SUM(D28:F28)*12%</f>
        <v>397200</v>
      </c>
      <c r="H28" s="10">
        <f t="shared" ref="H28:H35" si="8">SUM(D28:F28)-G28</f>
        <v>2912800</v>
      </c>
    </row>
    <row r="29" spans="1:8">
      <c r="A29" s="5" t="s">
        <v>136</v>
      </c>
      <c r="B29" s="12" t="s">
        <v>145</v>
      </c>
      <c r="C29" s="12" t="s">
        <v>151</v>
      </c>
      <c r="D29" s="10">
        <v>1800000</v>
      </c>
      <c r="E29" s="10">
        <v>300000</v>
      </c>
      <c r="F29" s="10">
        <f t="shared" si="6"/>
        <v>540000</v>
      </c>
      <c r="G29" s="10">
        <f t="shared" si="7"/>
        <v>316800</v>
      </c>
      <c r="H29" s="10">
        <f t="shared" si="8"/>
        <v>2323200</v>
      </c>
    </row>
    <row r="30" spans="1:8">
      <c r="A30" s="5" t="s">
        <v>137</v>
      </c>
      <c r="B30" s="12" t="s">
        <v>146</v>
      </c>
      <c r="C30" s="12" t="s">
        <v>149</v>
      </c>
      <c r="D30" s="10">
        <v>2600000</v>
      </c>
      <c r="E30" s="10">
        <v>650000</v>
      </c>
      <c r="F30" s="10">
        <f t="shared" si="6"/>
        <v>780000</v>
      </c>
      <c r="G30" s="10">
        <f t="shared" si="7"/>
        <v>483600</v>
      </c>
      <c r="H30" s="10">
        <f t="shared" si="8"/>
        <v>3546400</v>
      </c>
    </row>
    <row r="31" spans="1:8">
      <c r="A31" s="5" t="s">
        <v>138</v>
      </c>
      <c r="B31" s="12" t="s">
        <v>146</v>
      </c>
      <c r="C31" s="12" t="s">
        <v>150</v>
      </c>
      <c r="D31" s="10">
        <v>2200000</v>
      </c>
      <c r="E31" s="10">
        <v>450000</v>
      </c>
      <c r="F31" s="10">
        <f t="shared" si="6"/>
        <v>660000</v>
      </c>
      <c r="G31" s="10">
        <f t="shared" si="7"/>
        <v>397200</v>
      </c>
      <c r="H31" s="10">
        <f t="shared" si="8"/>
        <v>2912800</v>
      </c>
    </row>
    <row r="32" spans="1:8">
      <c r="A32" s="5" t="s">
        <v>139</v>
      </c>
      <c r="B32" s="12" t="s">
        <v>146</v>
      </c>
      <c r="C32" s="12" t="s">
        <v>151</v>
      </c>
      <c r="D32" s="10">
        <v>1700000</v>
      </c>
      <c r="E32" s="10">
        <v>300000</v>
      </c>
      <c r="F32" s="10">
        <f t="shared" si="6"/>
        <v>510000</v>
      </c>
      <c r="G32" s="10">
        <f t="shared" si="7"/>
        <v>301200</v>
      </c>
      <c r="H32" s="10">
        <f t="shared" si="8"/>
        <v>2208800</v>
      </c>
    </row>
    <row r="33" spans="1:8">
      <c r="A33" s="5" t="s">
        <v>140</v>
      </c>
      <c r="B33" s="12" t="s">
        <v>147</v>
      </c>
      <c r="C33" s="12" t="s">
        <v>149</v>
      </c>
      <c r="D33" s="10">
        <v>2500000</v>
      </c>
      <c r="E33" s="10">
        <v>650000</v>
      </c>
      <c r="F33" s="10">
        <f t="shared" si="6"/>
        <v>750000</v>
      </c>
      <c r="G33" s="10">
        <f t="shared" si="7"/>
        <v>468000</v>
      </c>
      <c r="H33" s="10">
        <f t="shared" si="8"/>
        <v>3432000</v>
      </c>
    </row>
    <row r="34" spans="1:8">
      <c r="A34" s="5" t="s">
        <v>141</v>
      </c>
      <c r="B34" s="12" t="s">
        <v>147</v>
      </c>
      <c r="C34" s="12" t="s">
        <v>150</v>
      </c>
      <c r="D34" s="10">
        <v>2300000</v>
      </c>
      <c r="E34" s="10">
        <v>450000</v>
      </c>
      <c r="F34" s="10">
        <f t="shared" si="6"/>
        <v>690000</v>
      </c>
      <c r="G34" s="10">
        <f t="shared" si="7"/>
        <v>412800</v>
      </c>
      <c r="H34" s="10">
        <f t="shared" si="8"/>
        <v>3027200</v>
      </c>
    </row>
    <row r="35" spans="1:8">
      <c r="A35" s="5" t="s">
        <v>148</v>
      </c>
      <c r="B35" s="12" t="s">
        <v>147</v>
      </c>
      <c r="C35" s="12" t="s">
        <v>151</v>
      </c>
      <c r="D35" s="10">
        <v>1800000</v>
      </c>
      <c r="E35" s="10">
        <v>300000</v>
      </c>
      <c r="F35" s="10">
        <f t="shared" si="6"/>
        <v>540000</v>
      </c>
      <c r="G35" s="10">
        <f t="shared" si="7"/>
        <v>316800</v>
      </c>
      <c r="H35" s="10">
        <f t="shared" si="8"/>
        <v>2323200</v>
      </c>
    </row>
  </sheetData>
  <dataConsolidate/>
  <mergeCells count="4">
    <mergeCell ref="A1:H1"/>
    <mergeCell ref="A13:H13"/>
    <mergeCell ref="A25:H25"/>
    <mergeCell ref="J1:O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8"/>
  <dimension ref="A1:F11"/>
  <sheetViews>
    <sheetView workbookViewId="0">
      <selection sqref="A1:F1"/>
    </sheetView>
  </sheetViews>
  <sheetFormatPr defaultRowHeight="16.5"/>
  <cols>
    <col min="1" max="1" width="9.25" bestFit="1" customWidth="1"/>
    <col min="2" max="6" width="9" customWidth="1"/>
  </cols>
  <sheetData>
    <row r="1" spans="1:6" ht="20.25">
      <c r="A1" s="24" t="s">
        <v>177</v>
      </c>
      <c r="B1" s="24"/>
      <c r="C1" s="24"/>
      <c r="D1" s="24"/>
      <c r="E1" s="24"/>
      <c r="F1" s="24"/>
    </row>
    <row r="2" spans="1:6">
      <c r="A2" s="16" t="s">
        <v>153</v>
      </c>
      <c r="B2" s="16" t="s">
        <v>157</v>
      </c>
      <c r="C2" s="16" t="s">
        <v>154</v>
      </c>
      <c r="D2" s="16" t="s">
        <v>155</v>
      </c>
      <c r="E2" s="16" t="s">
        <v>156</v>
      </c>
      <c r="F2" s="16" t="s">
        <v>158</v>
      </c>
    </row>
    <row r="3" spans="1:6">
      <c r="A3" s="16" t="s">
        <v>159</v>
      </c>
      <c r="B3" s="12" t="s">
        <v>168</v>
      </c>
      <c r="C3" s="12">
        <v>9</v>
      </c>
      <c r="D3" s="12">
        <v>0</v>
      </c>
      <c r="E3" s="12">
        <v>11</v>
      </c>
      <c r="F3" s="12"/>
    </row>
    <row r="4" spans="1:6">
      <c r="A4" s="16" t="s">
        <v>160</v>
      </c>
      <c r="B4" s="12" t="s">
        <v>169</v>
      </c>
      <c r="C4" s="12">
        <v>7</v>
      </c>
      <c r="D4" s="12">
        <v>1</v>
      </c>
      <c r="E4" s="12">
        <v>12</v>
      </c>
      <c r="F4" s="12"/>
    </row>
    <row r="5" spans="1:6">
      <c r="A5" s="16" t="s">
        <v>165</v>
      </c>
      <c r="B5" s="12" t="s">
        <v>170</v>
      </c>
      <c r="C5" s="12">
        <v>5</v>
      </c>
      <c r="D5" s="12">
        <v>2</v>
      </c>
      <c r="E5" s="12">
        <v>13</v>
      </c>
      <c r="F5" s="12"/>
    </row>
    <row r="6" spans="1:6">
      <c r="A6" s="16" t="s">
        <v>162</v>
      </c>
      <c r="B6" s="12" t="s">
        <v>171</v>
      </c>
      <c r="C6" s="12">
        <v>6</v>
      </c>
      <c r="D6" s="12">
        <v>0</v>
      </c>
      <c r="E6" s="12">
        <v>14</v>
      </c>
      <c r="F6" s="12"/>
    </row>
    <row r="7" spans="1:6">
      <c r="A7" s="16" t="s">
        <v>163</v>
      </c>
      <c r="B7" s="12" t="s">
        <v>172</v>
      </c>
      <c r="C7" s="12">
        <v>12</v>
      </c>
      <c r="D7" s="12">
        <v>1</v>
      </c>
      <c r="E7" s="12">
        <v>7</v>
      </c>
      <c r="F7" s="12"/>
    </row>
    <row r="8" spans="1:6">
      <c r="A8" s="16" t="s">
        <v>166</v>
      </c>
      <c r="B8" s="12" t="s">
        <v>173</v>
      </c>
      <c r="C8" s="12">
        <v>11</v>
      </c>
      <c r="D8" s="12">
        <v>0</v>
      </c>
      <c r="E8" s="12">
        <v>9</v>
      </c>
      <c r="F8" s="12"/>
    </row>
    <row r="9" spans="1:6">
      <c r="A9" s="16" t="s">
        <v>161</v>
      </c>
      <c r="B9" s="12" t="s">
        <v>176</v>
      </c>
      <c r="C9" s="12">
        <v>10</v>
      </c>
      <c r="D9" s="12">
        <v>1</v>
      </c>
      <c r="E9" s="12">
        <v>9</v>
      </c>
      <c r="F9" s="12"/>
    </row>
    <row r="10" spans="1:6">
      <c r="A10" s="16" t="s">
        <v>164</v>
      </c>
      <c r="B10" s="12" t="s">
        <v>174</v>
      </c>
      <c r="C10" s="12">
        <v>8</v>
      </c>
      <c r="D10" s="12">
        <v>2</v>
      </c>
      <c r="E10" s="12">
        <v>10</v>
      </c>
      <c r="F10" s="12"/>
    </row>
    <row r="11" spans="1:6">
      <c r="A11" s="16" t="s">
        <v>167</v>
      </c>
      <c r="B11" s="12" t="s">
        <v>175</v>
      </c>
      <c r="C11" s="12">
        <v>9</v>
      </c>
      <c r="D11" s="12">
        <v>1</v>
      </c>
      <c r="E11" s="12">
        <v>10</v>
      </c>
      <c r="F11" s="12"/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9"/>
  <dimension ref="A1:F8"/>
  <sheetViews>
    <sheetView workbookViewId="0">
      <selection sqref="A1:F1"/>
    </sheetView>
  </sheetViews>
  <sheetFormatPr defaultRowHeight="16.5"/>
  <cols>
    <col min="1" max="1" width="13" bestFit="1" customWidth="1"/>
    <col min="3" max="3" width="11.625" bestFit="1" customWidth="1"/>
    <col min="5" max="5" width="9.375" bestFit="1" customWidth="1"/>
    <col min="6" max="6" width="11.875" bestFit="1" customWidth="1"/>
  </cols>
  <sheetData>
    <row r="1" spans="1:6" ht="20.25">
      <c r="A1" s="26" t="s">
        <v>178</v>
      </c>
      <c r="B1" s="26"/>
      <c r="C1" s="26"/>
      <c r="D1" s="26"/>
      <c r="E1" s="26"/>
      <c r="F1" s="26"/>
    </row>
    <row r="2" spans="1:6">
      <c r="A2" s="5" t="s">
        <v>179</v>
      </c>
      <c r="B2" s="5" t="s">
        <v>180</v>
      </c>
      <c r="C2" s="5" t="s">
        <v>190</v>
      </c>
      <c r="D2" s="5" t="s">
        <v>181</v>
      </c>
      <c r="E2" s="5" t="s">
        <v>182</v>
      </c>
      <c r="F2" s="5" t="s">
        <v>183</v>
      </c>
    </row>
    <row r="3" spans="1:6">
      <c r="A3" s="5" t="s">
        <v>199</v>
      </c>
      <c r="B3" s="5" t="s">
        <v>184</v>
      </c>
      <c r="C3" s="5" t="s">
        <v>191</v>
      </c>
      <c r="D3" s="17">
        <v>162</v>
      </c>
      <c r="E3" s="17">
        <v>180000</v>
      </c>
      <c r="F3" s="17">
        <f>D3*E3</f>
        <v>29160000</v>
      </c>
    </row>
    <row r="4" spans="1:6">
      <c r="A4" s="5" t="s">
        <v>197</v>
      </c>
      <c r="B4" s="5" t="s">
        <v>185</v>
      </c>
      <c r="C4" s="5" t="s">
        <v>192</v>
      </c>
      <c r="D4" s="17">
        <v>295</v>
      </c>
      <c r="E4" s="17">
        <v>75000</v>
      </c>
      <c r="F4" s="17">
        <f t="shared" ref="F4:F8" si="0">D4*E4</f>
        <v>22125000</v>
      </c>
    </row>
    <row r="5" spans="1:6">
      <c r="A5" s="5" t="s">
        <v>201</v>
      </c>
      <c r="B5" s="5" t="s">
        <v>186</v>
      </c>
      <c r="C5" s="5" t="s">
        <v>193</v>
      </c>
      <c r="D5" s="17">
        <v>178</v>
      </c>
      <c r="E5" s="17">
        <v>60000</v>
      </c>
      <c r="F5" s="17">
        <f t="shared" si="0"/>
        <v>10680000</v>
      </c>
    </row>
    <row r="6" spans="1:6">
      <c r="A6" s="5" t="s">
        <v>200</v>
      </c>
      <c r="B6" s="5" t="s">
        <v>189</v>
      </c>
      <c r="C6" s="5" t="s">
        <v>194</v>
      </c>
      <c r="D6" s="17">
        <v>199</v>
      </c>
      <c r="E6" s="17">
        <v>68000</v>
      </c>
      <c r="F6" s="17">
        <f t="shared" si="0"/>
        <v>13532000</v>
      </c>
    </row>
    <row r="7" spans="1:6">
      <c r="A7" s="5" t="s">
        <v>195</v>
      </c>
      <c r="B7" s="5" t="s">
        <v>187</v>
      </c>
      <c r="C7" s="5" t="s">
        <v>196</v>
      </c>
      <c r="D7" s="17">
        <v>184</v>
      </c>
      <c r="E7" s="17">
        <v>42000</v>
      </c>
      <c r="F7" s="17">
        <f t="shared" si="0"/>
        <v>7728000</v>
      </c>
    </row>
    <row r="8" spans="1:6">
      <c r="A8" s="5" t="s">
        <v>202</v>
      </c>
      <c r="B8" s="5" t="s">
        <v>188</v>
      </c>
      <c r="C8" s="5" t="s">
        <v>198</v>
      </c>
      <c r="D8" s="17">
        <v>169</v>
      </c>
      <c r="E8" s="17">
        <v>115000</v>
      </c>
      <c r="F8" s="17">
        <f t="shared" si="0"/>
        <v>19435000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쫑</dc:creator>
  <cp:lastModifiedBy>OWNER</cp:lastModifiedBy>
  <dcterms:created xsi:type="dcterms:W3CDTF">2013-03-06T07:37:24Z</dcterms:created>
  <dcterms:modified xsi:type="dcterms:W3CDTF">2014-06-05T00:54:29Z</dcterms:modified>
</cp:coreProperties>
</file>