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15075" windowHeight="12120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시나리오 요약" sheetId="9" r:id="rId6"/>
    <sheet name="분석작업-2" sheetId="6" r:id="rId7"/>
    <sheet name="매크로작업" sheetId="7" r:id="rId8"/>
    <sheet name="차트작업" sheetId="8" r:id="rId9"/>
  </sheets>
  <definedNames>
    <definedName name="백만원">'분석작업-2'!$H$5</definedName>
    <definedName name="상여금비율">'분석작업-2'!$B$17</definedName>
    <definedName name="아시아">'기본작업-2'!$C$4:$C$8</definedName>
    <definedName name="정상인">'분석작업-2'!$H$7</definedName>
    <definedName name="조만근">'분석작업-2'!$H$9</definedName>
    <definedName name="퀴즈점수" localSheetId="2">'기본작업-3'!$B$3:$J$3</definedName>
    <definedName name="퀴즈점수_3" localSheetId="2">'기본작업-3'!$B$3:$J$4</definedName>
  </definedNames>
  <calcPr calcId="145621"/>
</workbook>
</file>

<file path=xl/calcChain.xml><?xml version="1.0" encoding="utf-8"?>
<calcChain xmlns="http://schemas.openxmlformats.org/spreadsheetml/2006/main">
  <c r="E4" i="4" l="1"/>
  <c r="E5" i="4"/>
  <c r="E6" i="4"/>
  <c r="E7" i="4"/>
  <c r="E8" i="4"/>
  <c r="E9" i="4"/>
  <c r="E3" i="4"/>
  <c r="H5" i="7"/>
  <c r="H6" i="7"/>
  <c r="H7" i="7"/>
  <c r="H8" i="7"/>
  <c r="H9" i="7"/>
  <c r="H10" i="7"/>
  <c r="H11" i="7"/>
  <c r="H12" i="7"/>
  <c r="H13" i="7"/>
  <c r="H4" i="7"/>
  <c r="L25" i="4"/>
  <c r="D14" i="4"/>
  <c r="D15" i="4"/>
  <c r="D16" i="4"/>
  <c r="D17" i="4"/>
  <c r="D18" i="4"/>
  <c r="D19" i="4"/>
  <c r="D20" i="4"/>
  <c r="D21" i="4"/>
  <c r="D13" i="4"/>
  <c r="L4" i="4"/>
  <c r="L5" i="4"/>
  <c r="L6" i="4"/>
  <c r="L7" i="4"/>
  <c r="L8" i="4"/>
  <c r="L9" i="4"/>
  <c r="L3" i="4"/>
  <c r="G12" i="8" l="1"/>
  <c r="G11" i="8"/>
  <c r="G10" i="8"/>
  <c r="G9" i="8"/>
  <c r="G8" i="8"/>
  <c r="G7" i="8"/>
  <c r="G6" i="8"/>
  <c r="G5" i="8"/>
  <c r="G4" i="8"/>
  <c r="F15" i="6"/>
  <c r="E15" i="6"/>
  <c r="F14" i="6"/>
  <c r="E14" i="6"/>
  <c r="F13" i="6"/>
  <c r="E13" i="6"/>
  <c r="F12" i="6"/>
  <c r="E12" i="6"/>
  <c r="F11" i="6"/>
  <c r="E11" i="6"/>
  <c r="F10" i="6"/>
  <c r="E10" i="6"/>
  <c r="F9" i="6"/>
  <c r="E9" i="6"/>
  <c r="F8" i="6"/>
  <c r="E8" i="6"/>
  <c r="F7" i="6"/>
  <c r="E7" i="6"/>
  <c r="F6" i="6"/>
  <c r="E6" i="6"/>
  <c r="F5" i="6"/>
  <c r="E5" i="6"/>
  <c r="F4" i="6"/>
  <c r="E4" i="6"/>
  <c r="D19" i="5"/>
  <c r="F19" i="5" s="1"/>
  <c r="D18" i="5"/>
  <c r="F18" i="5" s="1"/>
  <c r="D17" i="5"/>
  <c r="F17" i="5" s="1"/>
  <c r="D16" i="5"/>
  <c r="F16" i="5" s="1"/>
  <c r="D15" i="5"/>
  <c r="F15" i="5" s="1"/>
  <c r="D14" i="5"/>
  <c r="F14" i="5" s="1"/>
  <c r="D13" i="5"/>
  <c r="F13" i="5" s="1"/>
  <c r="K9" i="5"/>
  <c r="M9" i="5" s="1"/>
  <c r="D9" i="5"/>
  <c r="F9" i="5" s="1"/>
  <c r="K8" i="5"/>
  <c r="M8" i="5" s="1"/>
  <c r="D8" i="5"/>
  <c r="F8" i="5" s="1"/>
  <c r="K7" i="5"/>
  <c r="M7" i="5" s="1"/>
  <c r="D7" i="5"/>
  <c r="F7" i="5" s="1"/>
  <c r="K6" i="5"/>
  <c r="M6" i="5" s="1"/>
  <c r="D6" i="5"/>
  <c r="F6" i="5" s="1"/>
  <c r="K5" i="5"/>
  <c r="M5" i="5" s="1"/>
  <c r="D5" i="5"/>
  <c r="F5" i="5" s="1"/>
  <c r="K4" i="5"/>
  <c r="M4" i="5" s="1"/>
  <c r="D4" i="5"/>
  <c r="F4" i="5" s="1"/>
  <c r="K3" i="5"/>
  <c r="M3" i="5" s="1"/>
  <c r="D3" i="5"/>
  <c r="F3" i="5" s="1"/>
  <c r="E36" i="4"/>
  <c r="E35" i="4"/>
  <c r="E34" i="4"/>
  <c r="E33" i="4"/>
  <c r="E32" i="4"/>
  <c r="F32" i="4" s="1"/>
  <c r="E31" i="4"/>
  <c r="F31" i="4" s="1"/>
  <c r="E30" i="4"/>
  <c r="E29" i="4"/>
  <c r="L23" i="4"/>
  <c r="L22" i="4"/>
  <c r="L21" i="4"/>
  <c r="L20" i="4"/>
  <c r="L19" i="4"/>
  <c r="L18" i="4"/>
  <c r="L17" i="4"/>
  <c r="L16" i="4"/>
  <c r="L15" i="4"/>
  <c r="L14" i="4"/>
  <c r="L13" i="4"/>
  <c r="F35" i="4" l="1"/>
  <c r="F36" i="4"/>
  <c r="F33" i="4"/>
  <c r="F29" i="4"/>
  <c r="F30" i="4"/>
  <c r="F34" i="4"/>
  <c r="G4" i="6"/>
  <c r="H4" i="6" s="1"/>
  <c r="G5" i="6"/>
  <c r="H5" i="6" s="1"/>
  <c r="G6" i="6"/>
  <c r="H6" i="6" s="1"/>
  <c r="G7" i="6"/>
  <c r="H7" i="6" s="1"/>
  <c r="G8" i="6"/>
  <c r="H8" i="6" s="1"/>
  <c r="G9" i="6"/>
  <c r="H9" i="6" s="1"/>
  <c r="G10" i="6"/>
  <c r="H10" i="6" s="1"/>
  <c r="G11" i="6"/>
  <c r="H11" i="6" s="1"/>
  <c r="G12" i="6"/>
  <c r="H12" i="6" s="1"/>
  <c r="G13" i="6"/>
  <c r="H13" i="6" s="1"/>
  <c r="G14" i="6"/>
  <c r="H14" i="6" s="1"/>
  <c r="G15" i="6"/>
  <c r="H15" i="6" s="1"/>
  <c r="E14" i="2"/>
  <c r="D14" i="2"/>
  <c r="F13" i="2"/>
  <c r="G13" i="2" s="1"/>
  <c r="F12" i="2"/>
  <c r="G12" i="2" s="1"/>
  <c r="F11" i="2"/>
  <c r="G11" i="2" s="1"/>
  <c r="F10" i="2"/>
  <c r="G10" i="2" s="1"/>
  <c r="F9" i="2"/>
  <c r="G9" i="2" s="1"/>
  <c r="F8" i="2"/>
  <c r="G8" i="2" s="1"/>
  <c r="F7" i="2"/>
  <c r="G7" i="2" s="1"/>
  <c r="F6" i="2"/>
  <c r="G6" i="2" s="1"/>
  <c r="F5" i="2"/>
  <c r="G5" i="2" s="1"/>
  <c r="F4" i="2"/>
  <c r="G4" i="2" s="1"/>
  <c r="G14" i="2" s="1"/>
  <c r="F14" i="2" l="1"/>
</calcChain>
</file>

<file path=xl/connections.xml><?xml version="1.0" encoding="utf-8"?>
<connections xmlns="http://schemas.openxmlformats.org/spreadsheetml/2006/main">
  <connection id="1" name="퀴즈점수" type="6" refreshedVersion="3" background="1" saveData="1">
    <textPr codePage="949" sourceFile="\\Grnd-1\kimji\01_작업총모음\02_메일링\2012년이후\04_컴활실기\1203_컴활2급실기\퀴즈점수.txt" tab="0" space="1" consecutive="1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2" name="퀴즈점수3" type="6" refreshedVersion="4" background="1" saveData="1">
    <textPr codePage="949" sourceFile="C:\Users\i\Desktop\퀴즈점수.txt" tab="0" space="1" consecutive="1">
      <textFields count="9"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<sst xmlns="http://schemas.openxmlformats.org/spreadsheetml/2006/main" count="422" uniqueCount="318">
  <si>
    <t>㈜ 아디두스 컴퍼니 인사기록</t>
    <phoneticPr fontId="1" type="noConversion"/>
  </si>
  <si>
    <t>블루베리</t>
    <phoneticPr fontId="1" type="noConversion"/>
  </si>
  <si>
    <t>미국</t>
    <phoneticPr fontId="1" type="noConversion"/>
  </si>
  <si>
    <t>석류</t>
    <phoneticPr fontId="1" type="noConversion"/>
  </si>
  <si>
    <t>터키</t>
    <phoneticPr fontId="1" type="noConversion"/>
  </si>
  <si>
    <t>합계</t>
    <phoneticPr fontId="1" type="noConversion"/>
  </si>
  <si>
    <t>나라별 과일 수입 현황</t>
    <phoneticPr fontId="1" type="noConversion"/>
  </si>
  <si>
    <t>수입국</t>
    <phoneticPr fontId="1" type="noConversion"/>
  </si>
  <si>
    <t>수입량</t>
    <phoneticPr fontId="1" type="noConversion"/>
  </si>
  <si>
    <t>망고</t>
    <phoneticPr fontId="1" type="noConversion"/>
  </si>
  <si>
    <t>베트남</t>
    <phoneticPr fontId="1" type="noConversion"/>
  </si>
  <si>
    <t>자몽</t>
    <phoneticPr fontId="1" type="noConversion"/>
  </si>
  <si>
    <t>필리핀</t>
    <phoneticPr fontId="1" type="noConversion"/>
  </si>
  <si>
    <t>파인애플</t>
    <phoneticPr fontId="1" type="noConversion"/>
  </si>
  <si>
    <t>베트남</t>
    <phoneticPr fontId="1" type="noConversion"/>
  </si>
  <si>
    <t>멜론</t>
    <phoneticPr fontId="1" type="noConversion"/>
  </si>
  <si>
    <t>대만</t>
    <phoneticPr fontId="1" type="noConversion"/>
  </si>
  <si>
    <t>바나나</t>
    <phoneticPr fontId="1" type="noConversion"/>
  </si>
  <si>
    <t>오렌지</t>
    <phoneticPr fontId="1" type="noConversion"/>
  </si>
  <si>
    <t>청포도</t>
    <phoneticPr fontId="1" type="noConversion"/>
  </si>
  <si>
    <t>이스라엘</t>
    <phoneticPr fontId="1" type="noConversion"/>
  </si>
  <si>
    <t>체리</t>
    <phoneticPr fontId="1" type="noConversion"/>
  </si>
  <si>
    <t>[표1]</t>
    <phoneticPr fontId="1" type="noConversion"/>
  </si>
  <si>
    <t>동호회 회원관리표</t>
    <phoneticPr fontId="1" type="noConversion"/>
  </si>
  <si>
    <t xml:space="preserve">[표2] </t>
    <phoneticPr fontId="1" type="noConversion"/>
  </si>
  <si>
    <t>중간고사 성적 현황</t>
    <phoneticPr fontId="1" type="noConversion"/>
  </si>
  <si>
    <t>지역</t>
    <phoneticPr fontId="1" type="noConversion"/>
  </si>
  <si>
    <t>이름</t>
    <phoneticPr fontId="1" type="noConversion"/>
  </si>
  <si>
    <t>성별</t>
    <phoneticPr fontId="1" type="noConversion"/>
  </si>
  <si>
    <t>주민등록번호</t>
    <phoneticPr fontId="1" type="noConversion"/>
  </si>
  <si>
    <t>생년월일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</si>
  <si>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</si>
  <si>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</si>
  <si>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</si>
  <si>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분류</t>
    <phoneticPr fontId="1" type="noConversion"/>
  </si>
  <si>
    <t>망원동</t>
    <phoneticPr fontId="1" type="noConversion"/>
  </si>
  <si>
    <t>이희은</t>
    <phoneticPr fontId="1" type="noConversion"/>
  </si>
  <si>
    <t>여</t>
    <phoneticPr fontId="1" type="noConversion"/>
  </si>
  <si>
    <t>880325-2315487</t>
    <phoneticPr fontId="1" type="noConversion"/>
  </si>
  <si>
    <t>김유성</t>
    <phoneticPr fontId="1" type="noConversion"/>
  </si>
  <si>
    <t>남</t>
    <phoneticPr fontId="1" type="noConversion"/>
  </si>
  <si>
    <t>서교동</t>
    <phoneticPr fontId="1" type="noConversion"/>
  </si>
  <si>
    <t>정미지</t>
    <phoneticPr fontId="1" type="noConversion"/>
  </si>
  <si>
    <t>871031-2165351</t>
    <phoneticPr fontId="1" type="noConversion"/>
  </si>
  <si>
    <t>강현욱</t>
    <phoneticPr fontId="1" type="noConversion"/>
  </si>
  <si>
    <t>최찬웅</t>
    <phoneticPr fontId="1" type="noConversion"/>
  </si>
  <si>
    <t>850513-1234875</t>
    <phoneticPr fontId="1" type="noConversion"/>
  </si>
  <si>
    <t>장진수</t>
    <phoneticPr fontId="1" type="noConversion"/>
  </si>
  <si>
    <t>합정동</t>
    <phoneticPr fontId="1" type="noConversion"/>
  </si>
  <si>
    <t>이재민</t>
    <phoneticPr fontId="1" type="noConversion"/>
  </si>
  <si>
    <t>861111-1258743</t>
    <phoneticPr fontId="1" type="noConversion"/>
  </si>
  <si>
    <t>신경희</t>
    <phoneticPr fontId="1" type="noConversion"/>
  </si>
  <si>
    <t>김치국</t>
    <phoneticPr fontId="1" type="noConversion"/>
  </si>
  <si>
    <t>840205-1238795</t>
    <phoneticPr fontId="1" type="noConversion"/>
  </si>
  <si>
    <t>한인애</t>
    <phoneticPr fontId="1" type="noConversion"/>
  </si>
  <si>
    <t>천대명</t>
    <phoneticPr fontId="1" type="noConversion"/>
  </si>
  <si>
    <t>881219-1425836</t>
    <phoneticPr fontId="1" type="noConversion"/>
  </si>
  <si>
    <t>나여인</t>
    <phoneticPr fontId="1" type="noConversion"/>
  </si>
  <si>
    <t>고우리</t>
    <phoneticPr fontId="1" type="noConversion"/>
  </si>
  <si>
    <t>830909-2345913</t>
    <phoneticPr fontId="1" type="noConversion"/>
  </si>
  <si>
    <t>박신현</t>
    <phoneticPr fontId="1" type="noConversion"/>
  </si>
  <si>
    <t xml:space="preserve">[표3] </t>
    <phoneticPr fontId="1" type="noConversion"/>
  </si>
  <si>
    <t>자격증등급 분류표</t>
    <phoneticPr fontId="1" type="noConversion"/>
  </si>
  <si>
    <t>대리점별 제품 판매 현황</t>
    <phoneticPr fontId="1" type="noConversion"/>
  </si>
  <si>
    <t>수험번호</t>
    <phoneticPr fontId="1" type="noConversion"/>
  </si>
  <si>
    <t>성명</t>
  </si>
  <si>
    <t>획득점수</t>
    <phoneticPr fontId="1" type="noConversion"/>
  </si>
  <si>
    <t>자격증등급</t>
    <phoneticPr fontId="1" type="noConversion"/>
  </si>
  <si>
    <t>대리점</t>
    <phoneticPr fontId="1" type="noConversion"/>
  </si>
  <si>
    <t>제품코드</t>
    <phoneticPr fontId="1" type="noConversion"/>
  </si>
  <si>
    <t>제품명</t>
    <phoneticPr fontId="1" type="noConversion"/>
  </si>
  <si>
    <t>판매가</t>
    <phoneticPr fontId="1" type="noConversion"/>
  </si>
  <si>
    <t>판매량</t>
    <phoneticPr fontId="1" type="noConversion"/>
  </si>
  <si>
    <t>판매금액</t>
    <phoneticPr fontId="1" type="noConversion"/>
  </si>
  <si>
    <t>이리오</t>
    <phoneticPr fontId="1" type="noConversion"/>
  </si>
  <si>
    <t>서울</t>
    <phoneticPr fontId="1" type="noConversion"/>
  </si>
  <si>
    <t>CT-1025</t>
    <phoneticPr fontId="1" type="noConversion"/>
  </si>
  <si>
    <t>컴퓨터</t>
    <phoneticPr fontId="1" type="noConversion"/>
  </si>
  <si>
    <t>함상모</t>
    <phoneticPr fontId="1" type="noConversion"/>
  </si>
  <si>
    <t>광주</t>
    <phoneticPr fontId="1" type="noConversion"/>
  </si>
  <si>
    <t>TR-0823</t>
    <phoneticPr fontId="1" type="noConversion"/>
  </si>
  <si>
    <t>3DTV</t>
    <phoneticPr fontId="1" type="noConversion"/>
  </si>
  <si>
    <t>진한석</t>
    <phoneticPr fontId="1" type="noConversion"/>
  </si>
  <si>
    <t>부산</t>
    <phoneticPr fontId="1" type="noConversion"/>
  </si>
  <si>
    <t>NG-1201</t>
    <phoneticPr fontId="1" type="noConversion"/>
  </si>
  <si>
    <t>냉장고</t>
    <phoneticPr fontId="1" type="noConversion"/>
  </si>
  <si>
    <t>김희체</t>
    <phoneticPr fontId="1" type="noConversion"/>
  </si>
  <si>
    <t>대전</t>
    <phoneticPr fontId="1" type="noConversion"/>
  </si>
  <si>
    <t>설수인</t>
    <phoneticPr fontId="1" type="noConversion"/>
  </si>
  <si>
    <t>우수아</t>
    <phoneticPr fontId="1" type="noConversion"/>
  </si>
  <si>
    <t>김범도</t>
    <phoneticPr fontId="1" type="noConversion"/>
  </si>
  <si>
    <t>이수정</t>
    <phoneticPr fontId="1" type="noConversion"/>
  </si>
  <si>
    <t>박순심</t>
    <phoneticPr fontId="1" type="noConversion"/>
  </si>
  <si>
    <t>[등급표]</t>
    <phoneticPr fontId="1" type="noConversion"/>
  </si>
  <si>
    <t>점수</t>
    <phoneticPr fontId="1" type="noConversion"/>
  </si>
  <si>
    <t>등급</t>
    <phoneticPr fontId="1" type="noConversion"/>
  </si>
  <si>
    <t>D</t>
    <phoneticPr fontId="1" type="noConversion"/>
  </si>
  <si>
    <t>C</t>
    <phoneticPr fontId="1" type="noConversion"/>
  </si>
  <si>
    <t>B</t>
    <phoneticPr fontId="1" type="noConversion"/>
  </si>
  <si>
    <t>A</t>
    <phoneticPr fontId="1" type="noConversion"/>
  </si>
  <si>
    <t>컴퓨터 판매 우수 대리점</t>
    <phoneticPr fontId="1" type="noConversion"/>
  </si>
  <si>
    <t xml:space="preserve">[표5] </t>
  </si>
  <si>
    <t>멀리뛰기 대표선수 선발 결과</t>
    <phoneticPr fontId="1" type="noConversion"/>
  </si>
  <si>
    <t>1차시기</t>
    <phoneticPr fontId="1" type="noConversion"/>
  </si>
  <si>
    <t>2차시기</t>
    <phoneticPr fontId="1" type="noConversion"/>
  </si>
  <si>
    <t>3차시기</t>
    <phoneticPr fontId="1" type="noConversion"/>
  </si>
  <si>
    <t>평균</t>
    <phoneticPr fontId="1" type="noConversion"/>
  </si>
  <si>
    <t>최종결과</t>
    <phoneticPr fontId="1" type="noConversion"/>
  </si>
  <si>
    <t>강철식</t>
    <phoneticPr fontId="1" type="noConversion"/>
  </si>
  <si>
    <t>김달려</t>
    <phoneticPr fontId="1" type="noConversion"/>
  </si>
  <si>
    <t>박시규</t>
    <phoneticPr fontId="1" type="noConversion"/>
  </si>
  <si>
    <t>이문고</t>
    <phoneticPr fontId="1" type="noConversion"/>
  </si>
  <si>
    <t>최형민</t>
    <phoneticPr fontId="1" type="noConversion"/>
  </si>
  <si>
    <t>김백중</t>
    <phoneticPr fontId="1" type="noConversion"/>
  </si>
  <si>
    <t>황마열</t>
    <phoneticPr fontId="1" type="noConversion"/>
  </si>
  <si>
    <t>문경후</t>
    <phoneticPr fontId="1" type="noConversion"/>
  </si>
  <si>
    <t>1일생산량</t>
    <phoneticPr fontId="1" type="noConversion"/>
  </si>
  <si>
    <t>생산일수</t>
    <phoneticPr fontId="1" type="noConversion"/>
  </si>
  <si>
    <t>총생산량</t>
    <phoneticPr fontId="1" type="noConversion"/>
  </si>
  <si>
    <t>불량품</t>
    <phoneticPr fontId="1" type="noConversion"/>
  </si>
  <si>
    <t>출고량</t>
    <phoneticPr fontId="1" type="noConversion"/>
  </si>
  <si>
    <t>미니오븐</t>
    <phoneticPr fontId="1" type="noConversion"/>
  </si>
  <si>
    <t>전기밥솥</t>
    <phoneticPr fontId="1" type="noConversion"/>
  </si>
  <si>
    <t>믹서기</t>
    <phoneticPr fontId="1" type="noConversion"/>
  </si>
  <si>
    <t>전자레인지</t>
    <phoneticPr fontId="1" type="noConversion"/>
  </si>
  <si>
    <t>미니냉장고</t>
    <phoneticPr fontId="1" type="noConversion"/>
  </si>
  <si>
    <t>가습기</t>
    <phoneticPr fontId="1" type="noConversion"/>
  </si>
  <si>
    <t>선풍기</t>
    <phoneticPr fontId="1" type="noConversion"/>
  </si>
  <si>
    <t>소형 가전제품 생산현황(3/4분기까지)</t>
    <phoneticPr fontId="1" type="noConversion"/>
  </si>
  <si>
    <t>사원별 급여 지급 현황</t>
    <phoneticPr fontId="12" type="noConversion"/>
  </si>
  <si>
    <t>사원명</t>
    <phoneticPr fontId="12" type="noConversion"/>
  </si>
  <si>
    <t>직위</t>
    <phoneticPr fontId="12" type="noConversion"/>
  </si>
  <si>
    <t>호봉</t>
    <phoneticPr fontId="12" type="noConversion"/>
  </si>
  <si>
    <t>기본급</t>
    <phoneticPr fontId="12" type="noConversion"/>
  </si>
  <si>
    <t>초과근로수당</t>
    <phoneticPr fontId="1" type="noConversion"/>
  </si>
  <si>
    <t>상여금</t>
    <phoneticPr fontId="12" type="noConversion"/>
  </si>
  <si>
    <t>세금</t>
    <phoneticPr fontId="12" type="noConversion"/>
  </si>
  <si>
    <t>실지급액</t>
    <phoneticPr fontId="12" type="noConversion"/>
  </si>
  <si>
    <t>장하다</t>
    <phoneticPr fontId="1" type="noConversion"/>
  </si>
  <si>
    <t>부장</t>
    <phoneticPr fontId="1" type="noConversion"/>
  </si>
  <si>
    <t>백만원</t>
    <phoneticPr fontId="1" type="noConversion"/>
  </si>
  <si>
    <t>대리</t>
    <phoneticPr fontId="1" type="noConversion"/>
  </si>
  <si>
    <t>장애자</t>
    <phoneticPr fontId="1" type="noConversion"/>
  </si>
  <si>
    <t>과장</t>
    <phoneticPr fontId="1" type="noConversion"/>
  </si>
  <si>
    <t>정상인</t>
    <phoneticPr fontId="1" type="noConversion"/>
  </si>
  <si>
    <t>전용택</t>
    <phoneticPr fontId="1" type="noConversion"/>
  </si>
  <si>
    <t>조만근</t>
    <phoneticPr fontId="1" type="noConversion"/>
  </si>
  <si>
    <t>허영심</t>
    <phoneticPr fontId="1" type="noConversion"/>
  </si>
  <si>
    <t>신기해</t>
    <phoneticPr fontId="1" type="noConversion"/>
  </si>
  <si>
    <t>사원</t>
    <phoneticPr fontId="1" type="noConversion"/>
  </si>
  <si>
    <t>양귀비</t>
    <phoneticPr fontId="1" type="noConversion"/>
  </si>
  <si>
    <t>조약돌</t>
    <phoneticPr fontId="1" type="noConversion"/>
  </si>
  <si>
    <t>강북남</t>
    <phoneticPr fontId="1" type="noConversion"/>
  </si>
  <si>
    <t>이겨래</t>
    <phoneticPr fontId="1" type="noConversion"/>
  </si>
  <si>
    <t>상여금비율</t>
    <phoneticPr fontId="1" type="noConversion"/>
  </si>
  <si>
    <t>사원별 출장비 지출내역</t>
    <phoneticPr fontId="1" type="noConversion"/>
  </si>
  <si>
    <t>총액</t>
    <phoneticPr fontId="1" type="noConversion"/>
  </si>
  <si>
    <t>김연다</t>
    <phoneticPr fontId="1" type="noConversion"/>
  </si>
  <si>
    <t>대전</t>
    <phoneticPr fontId="1" type="noConversion"/>
  </si>
  <si>
    <t>7일</t>
    <phoneticPr fontId="1" type="noConversion"/>
  </si>
  <si>
    <t>서은손</t>
    <phoneticPr fontId="1" type="noConversion"/>
  </si>
  <si>
    <t>부산</t>
    <phoneticPr fontId="1" type="noConversion"/>
  </si>
  <si>
    <t>5일</t>
    <phoneticPr fontId="1" type="noConversion"/>
  </si>
  <si>
    <t>문상희</t>
    <phoneticPr fontId="1" type="noConversion"/>
  </si>
  <si>
    <t>광주</t>
    <phoneticPr fontId="1" type="noConversion"/>
  </si>
  <si>
    <t>10일</t>
    <phoneticPr fontId="1" type="noConversion"/>
  </si>
  <si>
    <t>은정나</t>
    <phoneticPr fontId="1" type="noConversion"/>
  </si>
  <si>
    <t>목포</t>
    <phoneticPr fontId="1" type="noConversion"/>
  </si>
  <si>
    <t>3일</t>
    <phoneticPr fontId="1" type="noConversion"/>
  </si>
  <si>
    <t>신나면</t>
    <phoneticPr fontId="1" type="noConversion"/>
  </si>
  <si>
    <t>대구</t>
    <phoneticPr fontId="1" type="noConversion"/>
  </si>
  <si>
    <t>6일</t>
    <phoneticPr fontId="1" type="noConversion"/>
  </si>
  <si>
    <t>강희동</t>
    <phoneticPr fontId="1" type="noConversion"/>
  </si>
  <si>
    <t>울산</t>
    <phoneticPr fontId="1" type="noConversion"/>
  </si>
  <si>
    <t>권노동</t>
    <phoneticPr fontId="1" type="noConversion"/>
  </si>
  <si>
    <t>거제</t>
    <phoneticPr fontId="1" type="noConversion"/>
  </si>
  <si>
    <t>8일</t>
    <phoneticPr fontId="1" type="noConversion"/>
  </si>
  <si>
    <t>장수학</t>
    <phoneticPr fontId="1" type="noConversion"/>
  </si>
  <si>
    <t>여수</t>
    <phoneticPr fontId="1" type="noConversion"/>
  </si>
  <si>
    <t>4일</t>
    <phoneticPr fontId="1" type="noConversion"/>
  </si>
  <si>
    <t>백두산</t>
    <phoneticPr fontId="1" type="noConversion"/>
  </si>
  <si>
    <t>청주</t>
    <phoneticPr fontId="1" type="noConversion"/>
  </si>
  <si>
    <t>한국민</t>
    <phoneticPr fontId="1" type="noConversion"/>
  </si>
  <si>
    <t>동해</t>
    <phoneticPr fontId="1" type="noConversion"/>
  </si>
  <si>
    <t>기호식품 수입 현황</t>
    <phoneticPr fontId="1" type="noConversion"/>
  </si>
  <si>
    <t>수입업체</t>
    <phoneticPr fontId="1" type="noConversion"/>
  </si>
  <si>
    <t>식품명</t>
    <phoneticPr fontId="1" type="noConversion"/>
  </si>
  <si>
    <t>수입월</t>
    <phoneticPr fontId="1" type="noConversion"/>
  </si>
  <si>
    <t>수입량(t)</t>
    <phoneticPr fontId="1" type="noConversion"/>
  </si>
  <si>
    <t>수입가(t)</t>
    <phoneticPr fontId="1" type="noConversion"/>
  </si>
  <si>
    <t>판매가(t)</t>
    <phoneticPr fontId="1" type="noConversion"/>
  </si>
  <si>
    <t>한종무역</t>
    <phoneticPr fontId="1" type="noConversion"/>
  </si>
  <si>
    <t>커피</t>
    <phoneticPr fontId="1" type="noConversion"/>
  </si>
  <si>
    <t>에티오피아</t>
    <phoneticPr fontId="1" type="noConversion"/>
  </si>
  <si>
    <t>5월</t>
    <phoneticPr fontId="1" type="noConversion"/>
  </si>
  <si>
    <t>대망식품</t>
    <phoneticPr fontId="1" type="noConversion"/>
  </si>
  <si>
    <t>원당(설탕)</t>
    <phoneticPr fontId="1" type="noConversion"/>
  </si>
  <si>
    <t>인도</t>
    <phoneticPr fontId="1" type="noConversion"/>
  </si>
  <si>
    <t>6월</t>
    <phoneticPr fontId="1" type="noConversion"/>
  </si>
  <si>
    <t>세계식품</t>
    <phoneticPr fontId="1" type="noConversion"/>
  </si>
  <si>
    <t>코코아</t>
    <phoneticPr fontId="1" type="noConversion"/>
  </si>
  <si>
    <t>코트디부아르</t>
    <phoneticPr fontId="1" type="noConversion"/>
  </si>
  <si>
    <t>망오통상</t>
    <phoneticPr fontId="1" type="noConversion"/>
  </si>
  <si>
    <t>오렌지주스</t>
    <phoneticPr fontId="1" type="noConversion"/>
  </si>
  <si>
    <t>쿠키코리아</t>
    <phoneticPr fontId="1" type="noConversion"/>
  </si>
  <si>
    <t>쿠키</t>
    <phoneticPr fontId="1" type="noConversion"/>
  </si>
  <si>
    <t>이탈리아</t>
    <phoneticPr fontId="1" type="noConversion"/>
  </si>
  <si>
    <t>유기농식품</t>
    <phoneticPr fontId="1" type="noConversion"/>
  </si>
  <si>
    <t>견과류</t>
    <phoneticPr fontId="1" type="noConversion"/>
  </si>
  <si>
    <t>슈가무역</t>
  </si>
  <si>
    <t>사탕</t>
    <phoneticPr fontId="1" type="noConversion"/>
  </si>
  <si>
    <t>영국</t>
    <phoneticPr fontId="1" type="noConversion"/>
  </si>
  <si>
    <t>전문통상</t>
    <phoneticPr fontId="1" type="noConversion"/>
  </si>
  <si>
    <t>초콜릿</t>
    <phoneticPr fontId="1" type="noConversion"/>
  </si>
  <si>
    <t>스위스</t>
    <phoneticPr fontId="1" type="noConversion"/>
  </si>
  <si>
    <t>맛나식품</t>
    <phoneticPr fontId="1" type="noConversion"/>
  </si>
  <si>
    <t>건과일</t>
    <phoneticPr fontId="1" type="noConversion"/>
  </si>
  <si>
    <t>태국</t>
    <phoneticPr fontId="1" type="noConversion"/>
  </si>
  <si>
    <t>사원코드</t>
    <phoneticPr fontId="1" type="noConversion"/>
  </si>
  <si>
    <t>부서명</t>
    <phoneticPr fontId="1" type="noConversion"/>
  </si>
  <si>
    <t>주민등록번호</t>
    <phoneticPr fontId="1" type="noConversion"/>
  </si>
  <si>
    <t>경력</t>
    <phoneticPr fontId="1" type="noConversion"/>
  </si>
  <si>
    <t>연락처</t>
    <phoneticPr fontId="1" type="noConversion"/>
  </si>
  <si>
    <t>nede-01</t>
    <phoneticPr fontId="1" type="noConversion"/>
  </si>
  <si>
    <t>인사부</t>
    <phoneticPr fontId="1" type="noConversion"/>
  </si>
  <si>
    <t>지대승</t>
    <phoneticPr fontId="1" type="noConversion"/>
  </si>
  <si>
    <t>800621-1234567</t>
    <phoneticPr fontId="1" type="noConversion"/>
  </si>
  <si>
    <t>8년 6개월</t>
    <phoneticPr fontId="1" type="noConversion"/>
  </si>
  <si>
    <t>010-6859-9857</t>
    <phoneticPr fontId="1" type="noConversion"/>
  </si>
  <si>
    <t>pars-02</t>
    <phoneticPr fontId="1" type="noConversion"/>
  </si>
  <si>
    <t>영업부</t>
    <phoneticPr fontId="1" type="noConversion"/>
  </si>
  <si>
    <t>박수해</t>
    <phoneticPr fontId="1" type="noConversion"/>
  </si>
  <si>
    <t>820101-2352345</t>
    <phoneticPr fontId="1" type="noConversion"/>
  </si>
  <si>
    <t>7년 3개월</t>
    <phoneticPr fontId="1" type="noConversion"/>
  </si>
  <si>
    <t>010-3598-5274</t>
    <phoneticPr fontId="1" type="noConversion"/>
  </si>
  <si>
    <t>salo-01</t>
    <phoneticPr fontId="1" type="noConversion"/>
  </si>
  <si>
    <t>자재부</t>
    <phoneticPr fontId="1" type="noConversion"/>
  </si>
  <si>
    <t>김애선</t>
    <phoneticPr fontId="1" type="noConversion"/>
  </si>
  <si>
    <t>891009-2459872</t>
    <phoneticPr fontId="1" type="noConversion"/>
  </si>
  <si>
    <t>1년 5개월</t>
    <phoneticPr fontId="1" type="noConversion"/>
  </si>
  <si>
    <t>010-3879-5178</t>
    <phoneticPr fontId="1" type="noConversion"/>
  </si>
  <si>
    <t>kand-03</t>
    <phoneticPr fontId="1" type="noConversion"/>
  </si>
  <si>
    <t>생산부</t>
    <phoneticPr fontId="1" type="noConversion"/>
  </si>
  <si>
    <t>최완성</t>
    <phoneticPr fontId="1" type="noConversion"/>
  </si>
  <si>
    <t>870305-1387267</t>
    <phoneticPr fontId="1" type="noConversion"/>
  </si>
  <si>
    <t>3년 2개월</t>
    <phoneticPr fontId="1" type="noConversion"/>
  </si>
  <si>
    <t>010-6845-2987</t>
    <phoneticPr fontId="1" type="noConversion"/>
  </si>
  <si>
    <t>coki-02</t>
    <phoneticPr fontId="1" type="noConversion"/>
  </si>
  <si>
    <t>기술부</t>
    <phoneticPr fontId="1" type="noConversion"/>
  </si>
  <si>
    <t>강정호</t>
    <phoneticPr fontId="1" type="noConversion"/>
  </si>
  <si>
    <t>850815-1298684</t>
    <phoneticPr fontId="1" type="noConversion"/>
  </si>
  <si>
    <t>6년 8개월</t>
    <phoneticPr fontId="1" type="noConversion"/>
  </si>
  <si>
    <t>010-9988-6844</t>
    <phoneticPr fontId="1" type="noConversion"/>
  </si>
  <si>
    <t>head-01</t>
    <phoneticPr fontId="1" type="noConversion"/>
  </si>
  <si>
    <t>경리부</t>
    <phoneticPr fontId="1" type="noConversion"/>
  </si>
  <si>
    <t>최민경</t>
    <phoneticPr fontId="1" type="noConversion"/>
  </si>
  <si>
    <t>881225-2685445</t>
    <phoneticPr fontId="1" type="noConversion"/>
  </si>
  <si>
    <t>2년 1개월</t>
    <phoneticPr fontId="1" type="noConversion"/>
  </si>
  <si>
    <t>010-6857-2247</t>
    <phoneticPr fontId="1" type="noConversion"/>
  </si>
  <si>
    <t>pure-01</t>
    <phoneticPr fontId="1" type="noConversion"/>
  </si>
  <si>
    <t>기획부</t>
    <phoneticPr fontId="1" type="noConversion"/>
  </si>
  <si>
    <t>윤철성</t>
    <phoneticPr fontId="1" type="noConversion"/>
  </si>
  <si>
    <t>830730-1287598</t>
    <phoneticPr fontId="1" type="noConversion"/>
  </si>
  <si>
    <t>4년 10개월</t>
    <phoneticPr fontId="1" type="noConversion"/>
  </si>
  <si>
    <t>010-5834-7077</t>
    <phoneticPr fontId="1" type="noConversion"/>
  </si>
  <si>
    <t>과일명</t>
    <phoneticPr fontId="1" type="noConversion"/>
  </si>
  <si>
    <t>수입일자</t>
    <phoneticPr fontId="1" type="noConversion"/>
  </si>
  <si>
    <t>수입국</t>
    <phoneticPr fontId="1" type="noConversion"/>
  </si>
  <si>
    <t>구입액(BOX)</t>
    <phoneticPr fontId="1" type="noConversion"/>
  </si>
  <si>
    <t>세액(BOX)</t>
    <phoneticPr fontId="1" type="noConversion"/>
  </si>
  <si>
    <t>학번</t>
  </si>
  <si>
    <t>이름</t>
  </si>
  <si>
    <t>퀴즈A</t>
  </si>
  <si>
    <t>퀴즈B</t>
  </si>
  <si>
    <t>퀴즈C</t>
  </si>
  <si>
    <t>퀴즈D</t>
  </si>
  <si>
    <t>퀴즈E</t>
  </si>
  <si>
    <t>합계</t>
  </si>
  <si>
    <t>평균</t>
  </si>
  <si>
    <t>김소예</t>
  </si>
  <si>
    <t>최헌기</t>
  </si>
  <si>
    <t>신영숙</t>
  </si>
  <si>
    <t>김상진</t>
  </si>
  <si>
    <t>장애라</t>
  </si>
  <si>
    <t>신문고</t>
  </si>
  <si>
    <t>심은섭</t>
  </si>
  <si>
    <t>유미라</t>
  </si>
  <si>
    <t>이근상</t>
  </si>
  <si>
    <t>양승영</t>
  </si>
  <si>
    <t>환경학과 퀴즈점수 현황</t>
    <phoneticPr fontId="1" type="noConversion"/>
  </si>
  <si>
    <t>상여금비율</t>
  </si>
  <si>
    <t>백만원</t>
  </si>
  <si>
    <t>정상인</t>
  </si>
  <si>
    <t>조만근</t>
  </si>
  <si>
    <t>비율증가</t>
  </si>
  <si>
    <t>만든 사람 시나공 날짜 2013-03-08</t>
  </si>
  <si>
    <t>비율인하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</si>
  <si>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</si>
  <si>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</si>
  <si>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</si>
  <si>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</si>
  <si>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</si>
  <si>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</si>
  <si>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</si>
  <si>
    <t xml:space="preserve"> </t>
    <phoneticPr fontId="1" type="noConversion"/>
  </si>
  <si>
    <t>[표1] 1/4분기 소형 가전제품 생산현황</t>
    <phoneticPr fontId="1" type="noConversion"/>
  </si>
  <si>
    <t>[표2] 2/4분기 소형 가전제품 생산현황</t>
    <phoneticPr fontId="1" type="noConversion"/>
  </si>
  <si>
    <t>[표3] 3/4분기 소형 가전제품 생산현황</t>
    <phoneticPr fontId="1" type="noConversion"/>
  </si>
  <si>
    <t>사원명</t>
    <phoneticPr fontId="1" type="noConversion"/>
  </si>
  <si>
    <t>출장지역</t>
    <phoneticPr fontId="1" type="noConversion"/>
  </si>
  <si>
    <t>출장기간</t>
    <phoneticPr fontId="1" type="noConversion"/>
  </si>
  <si>
    <t>교통비</t>
    <phoneticPr fontId="1" type="noConversion"/>
  </si>
  <si>
    <t>식비</t>
    <phoneticPr fontId="1" type="noConversion"/>
  </si>
  <si>
    <t>숙박비</t>
    <phoneticPr fontId="1" type="noConversion"/>
  </si>
  <si>
    <t>부대비용</t>
    <phoneticPr fontId="1" type="noConversion"/>
  </si>
  <si>
    <t>총합계</t>
    <phoneticPr fontId="1" type="noConversion"/>
  </si>
  <si>
    <t xml:space="preserve">[표4] </t>
    <phoneticPr fontId="1" type="noConversion"/>
  </si>
  <si>
    <t xml:space="preserve">                                                                                                                    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</si>
</sst>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_ "/>
    <numFmt numFmtId="177" formatCode="#,###&quot;원&quot;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u val="double"/>
      <sz val="16"/>
      <color theme="1"/>
      <name val="굴림체"/>
      <family val="3"/>
      <charset val="129"/>
    </font>
    <font>
      <sz val="12"/>
      <color rgb="FFFFFF00"/>
      <name val="궁서체"/>
      <family val="1"/>
      <charset val="129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C00000"/>
      <name val="맑은 고딕"/>
      <family val="2"/>
      <charset val="129"/>
      <scheme val="minor"/>
    </font>
    <font>
      <sz val="11"/>
      <color rgb="FFC0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/>
  </cellStyleXfs>
  <cellXfs count="6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1" fontId="0" fillId="0" borderId="1" xfId="0" applyNumberForma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7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41" fontId="5" fillId="0" borderId="1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41" fontId="5" fillId="0" borderId="1" xfId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10" fillId="0" borderId="0" xfId="0" applyFont="1" applyAlignment="1">
      <alignment vertical="center"/>
    </xf>
    <xf numFmtId="1" fontId="0" fillId="0" borderId="0" xfId="0" applyNumberFormat="1">
      <alignment vertical="center"/>
    </xf>
    <xf numFmtId="41" fontId="0" fillId="0" borderId="1" xfId="1" applyFont="1" applyBorder="1">
      <alignment vertical="center"/>
    </xf>
    <xf numFmtId="0" fontId="11" fillId="0" borderId="0" xfId="3" applyFont="1" applyAlignment="1">
      <alignment horizontal="center" vertical="center"/>
    </xf>
    <xf numFmtId="0" fontId="13" fillId="0" borderId="1" xfId="3" applyFont="1" applyBorder="1" applyAlignment="1">
      <alignment horizontal="center" vertical="center"/>
    </xf>
    <xf numFmtId="3" fontId="13" fillId="0" borderId="1" xfId="3" applyNumberFormat="1" applyFont="1" applyBorder="1" applyAlignment="1">
      <alignment horizontal="center" vertical="center"/>
    </xf>
    <xf numFmtId="0" fontId="13" fillId="0" borderId="0" xfId="3" applyFont="1" applyAlignment="1">
      <alignment vertical="center"/>
    </xf>
    <xf numFmtId="0" fontId="13" fillId="0" borderId="1" xfId="3" applyFont="1" applyBorder="1" applyAlignment="1">
      <alignment vertical="center"/>
    </xf>
    <xf numFmtId="9" fontId="13" fillId="0" borderId="1" xfId="3" applyNumberFormat="1" applyFont="1" applyBorder="1" applyAlignment="1">
      <alignment vertical="center"/>
    </xf>
    <xf numFmtId="41" fontId="13" fillId="0" borderId="1" xfId="1" applyFont="1" applyBorder="1" applyAlignment="1">
      <alignment vertical="center"/>
    </xf>
    <xf numFmtId="41" fontId="0" fillId="0" borderId="1" xfId="0" applyNumberFormat="1" applyBorder="1">
      <alignment vertical="center"/>
    </xf>
    <xf numFmtId="0" fontId="15" fillId="4" borderId="1" xfId="0" applyFont="1" applyFill="1" applyBorder="1" applyAlignment="1">
      <alignment horizontal="center" vertical="center"/>
    </xf>
    <xf numFmtId="14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1" xfId="0" applyNumberFormat="1" applyBorder="1">
      <alignment vertical="center"/>
    </xf>
    <xf numFmtId="41" fontId="0" fillId="0" borderId="1" xfId="1" applyNumberFormat="1" applyFont="1" applyBorder="1">
      <alignment vertical="center"/>
    </xf>
    <xf numFmtId="0" fontId="0" fillId="0" borderId="0" xfId="0" applyFill="1" applyBorder="1" applyAlignment="1">
      <alignment vertical="center"/>
    </xf>
    <xf numFmtId="9" fontId="0" fillId="0" borderId="0" xfId="0" applyNumberFormat="1" applyFill="1" applyBorder="1" applyAlignment="1">
      <alignment vertical="center"/>
    </xf>
    <xf numFmtId="41" fontId="0" fillId="0" borderId="0" xfId="0" applyNumberFormat="1" applyFill="1" applyBorder="1" applyAlignment="1">
      <alignment vertical="center"/>
    </xf>
    <xf numFmtId="41" fontId="0" fillId="0" borderId="7" xfId="0" applyNumberFormat="1" applyFill="1" applyBorder="1" applyAlignment="1">
      <alignment vertical="center"/>
    </xf>
    <xf numFmtId="0" fontId="17" fillId="5" borderId="5" xfId="0" applyFont="1" applyFill="1" applyBorder="1" applyAlignment="1">
      <alignment horizontal="left" vertical="center"/>
    </xf>
    <xf numFmtId="0" fontId="16" fillId="5" borderId="6" xfId="0" applyFont="1" applyFill="1" applyBorder="1" applyAlignment="1">
      <alignment horizontal="left" vertical="center"/>
    </xf>
    <xf numFmtId="0" fontId="17" fillId="5" borderId="6" xfId="0" applyFont="1" applyFill="1" applyBorder="1" applyAlignment="1">
      <alignment horizontal="left" vertical="center"/>
    </xf>
    <xf numFmtId="0" fontId="0" fillId="0" borderId="3" xfId="0" applyFill="1" applyBorder="1" applyAlignment="1">
      <alignment vertical="center"/>
    </xf>
    <xf numFmtId="0" fontId="18" fillId="6" borderId="0" xfId="0" applyFont="1" applyFill="1" applyBorder="1" applyAlignment="1">
      <alignment horizontal="left" vertical="center"/>
    </xf>
    <xf numFmtId="0" fontId="19" fillId="6" borderId="3" xfId="0" applyFont="1" applyFill="1" applyBorder="1" applyAlignment="1">
      <alignment horizontal="left" vertical="center"/>
    </xf>
    <xf numFmtId="0" fontId="20" fillId="6" borderId="3" xfId="0" applyFont="1" applyFill="1" applyBorder="1" applyAlignment="1">
      <alignment horizontal="left" vertical="center"/>
    </xf>
    <xf numFmtId="0" fontId="18" fillId="6" borderId="7" xfId="0" applyFont="1" applyFill="1" applyBorder="1" applyAlignment="1">
      <alignment horizontal="left" vertical="center"/>
    </xf>
    <xf numFmtId="0" fontId="16" fillId="5" borderId="6" xfId="0" applyFont="1" applyFill="1" applyBorder="1" applyAlignment="1">
      <alignment horizontal="right" vertical="center"/>
    </xf>
    <xf numFmtId="0" fontId="16" fillId="5" borderId="5" xfId="0" applyFont="1" applyFill="1" applyBorder="1" applyAlignment="1">
      <alignment horizontal="right" vertical="center"/>
    </xf>
    <xf numFmtId="9" fontId="0" fillId="7" borderId="0" xfId="0" applyNumberFormat="1" applyFill="1" applyBorder="1" applyAlignment="1">
      <alignment vertical="center"/>
    </xf>
    <xf numFmtId="0" fontId="21" fillId="0" borderId="0" xfId="0" applyFont="1" applyFill="1" applyBorder="1" applyAlignment="1">
      <alignment vertical="top" wrapText="1"/>
    </xf>
    <xf numFmtId="0" fontId="22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0" xfId="3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5">
    <cellStyle name="쉼표 [0]" xfId="1" builtinId="6"/>
    <cellStyle name="쉼표 [0] 2" xfId="4"/>
    <cellStyle name="표준" xfId="0" builtinId="0"/>
    <cellStyle name="표준 2" xfId="3"/>
    <cellStyle name="표준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900">
                <a:latin typeface="궁서체" pitchFamily="17" charset="-127"/>
                <a:ea typeface="궁서체" pitchFamily="17" charset="-127"/>
              </a:defRPr>
            </a:pPr>
            <a:r>
              <a:rPr lang="en-US" altLang="ko-KR" sz="1900">
                <a:latin typeface="궁서체" pitchFamily="17" charset="-127"/>
                <a:ea typeface="궁서체" pitchFamily="17" charset="-127"/>
              </a:rPr>
              <a:t>5</a:t>
            </a:r>
            <a:r>
              <a:rPr lang="ko-KR" altLang="en-US" sz="1900">
                <a:latin typeface="궁서체" pitchFamily="17" charset="-127"/>
                <a:ea typeface="궁서체" pitchFamily="17" charset="-127"/>
              </a:rPr>
              <a:t>월 수입 현황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차트작업!$F$3</c:f>
              <c:strCache>
                <c:ptCount val="1"/>
                <c:pt idx="0">
                  <c:v>수입가(t)</c:v>
                </c:pt>
              </c:strCache>
            </c:strRef>
          </c:tx>
          <c:invertIfNegative val="0"/>
          <c:cat>
            <c:strRef>
              <c:f>(차트작업!$B$4,차트작업!$B$6,차트작업!$B$8,차트작업!$B$10:$B$12)</c:f>
              <c:strCache>
                <c:ptCount val="6"/>
                <c:pt idx="0">
                  <c:v>커피</c:v>
                </c:pt>
                <c:pt idx="1">
                  <c:v>코코아</c:v>
                </c:pt>
                <c:pt idx="2">
                  <c:v>쿠키</c:v>
                </c:pt>
                <c:pt idx="3">
                  <c:v>사탕</c:v>
                </c:pt>
                <c:pt idx="4">
                  <c:v>초콜릿</c:v>
                </c:pt>
                <c:pt idx="5">
                  <c:v>건과일</c:v>
                </c:pt>
              </c:strCache>
            </c:strRef>
          </c:cat>
          <c:val>
            <c:numRef>
              <c:f>(차트작업!$F$4,차트작업!$F$6,차트작업!$F$8,차트작업!$F$10:$F$12)</c:f>
              <c:numCache>
                <c:formatCode>_(* #,##0_);_(* \(#,##0\);_(* "-"_);_(@_)</c:formatCode>
                <c:ptCount val="6"/>
                <c:pt idx="0">
                  <c:v>22650000</c:v>
                </c:pt>
                <c:pt idx="1">
                  <c:v>17500000</c:v>
                </c:pt>
                <c:pt idx="2">
                  <c:v>26500000</c:v>
                </c:pt>
                <c:pt idx="3">
                  <c:v>19740000</c:v>
                </c:pt>
                <c:pt idx="4">
                  <c:v>23050000</c:v>
                </c:pt>
                <c:pt idx="5">
                  <c:v>18500000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2399872"/>
        <c:axId val="72409856"/>
      </c:barChart>
      <c:lineChart>
        <c:grouping val="standard"/>
        <c:varyColors val="0"/>
        <c:ser>
          <c:idx val="1"/>
          <c:order val="1"/>
          <c:tx>
            <c:strRef>
              <c:f>차트작업!$G$3</c:f>
              <c:strCache>
                <c:ptCount val="1"/>
                <c:pt idx="0">
                  <c:v>판매가(t)</c:v>
                </c:pt>
              </c:strCache>
            </c:strRef>
          </c:tx>
          <c:dLbls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(차트작업!$B$4,차트작업!$B$6,차트작업!$B$8,차트작업!$B$10:$B$12)</c:f>
              <c:strCache>
                <c:ptCount val="6"/>
                <c:pt idx="0">
                  <c:v>커피</c:v>
                </c:pt>
                <c:pt idx="1">
                  <c:v>코코아</c:v>
                </c:pt>
                <c:pt idx="2">
                  <c:v>쿠키</c:v>
                </c:pt>
                <c:pt idx="3">
                  <c:v>사탕</c:v>
                </c:pt>
                <c:pt idx="4">
                  <c:v>초콜릿</c:v>
                </c:pt>
                <c:pt idx="5">
                  <c:v>건과일</c:v>
                </c:pt>
              </c:strCache>
            </c:strRef>
          </c:cat>
          <c:val>
            <c:numRef>
              <c:f>(차트작업!$G$4,차트작업!$G$6,차트작업!$G$8,차트작업!$G$10:$G$12)</c:f>
              <c:numCache>
                <c:formatCode>_(* #,##0_);_(* \(#,##0\);_(* "-"_);_(@_)</c:formatCode>
                <c:ptCount val="6"/>
                <c:pt idx="0">
                  <c:v>31710000</c:v>
                </c:pt>
                <c:pt idx="1">
                  <c:v>24500000</c:v>
                </c:pt>
                <c:pt idx="2">
                  <c:v>37100000</c:v>
                </c:pt>
                <c:pt idx="3">
                  <c:v>27636000</c:v>
                </c:pt>
                <c:pt idx="4">
                  <c:v>32270000</c:v>
                </c:pt>
                <c:pt idx="5">
                  <c:v>25900000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399872"/>
        <c:axId val="72409856"/>
      </c:lineChart>
      <c:catAx>
        <c:axId val="72399872"/>
        <c:scaling>
          <c:orientation val="minMax"/>
        </c:scaling>
        <c:delete val="0"/>
        <c:axPos val="b"/>
        <c:majorTickMark val="out"/>
        <c:minorTickMark val="none"/>
        <c:tickLblPos val="nextTo"/>
        <c:crossAx val="72409856"/>
        <c:crosses val="autoZero"/>
        <c:auto val="1"/>
        <c:lblAlgn val="ctr"/>
        <c:lblOffset val="100"/>
        <c:noMultiLvlLbl val="0"/>
      </c:catAx>
      <c:valAx>
        <c:axId val="7240985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72399872"/>
        <c:crosses val="autoZero"/>
        <c:crossBetween val="between"/>
        <c:majorUnit val="10000000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</xdr:row>
      <xdr:rowOff>0</xdr:rowOff>
    </xdr:from>
    <xdr:to>
      <xdr:col>3</xdr:col>
      <xdr:colOff>0</xdr:colOff>
      <xdr:row>16</xdr:row>
      <xdr:rowOff>0</xdr:rowOff>
    </xdr:to>
    <xdr:sp macro="[0]!총합계" textlink="">
      <xdr:nvSpPr>
        <xdr:cNvPr id="2" name="직사각형 1"/>
        <xdr:cNvSpPr/>
      </xdr:nvSpPr>
      <xdr:spPr>
        <a:xfrm>
          <a:off x="685800" y="2981325"/>
          <a:ext cx="1371600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/>
            <a:t>총합계</a:t>
          </a:r>
        </a:p>
      </xdr:txBody>
    </xdr:sp>
    <xdr:clientData/>
  </xdr:twoCellAnchor>
  <xdr:twoCellAnchor>
    <xdr:from>
      <xdr:col>4</xdr:col>
      <xdr:colOff>0</xdr:colOff>
      <xdr:row>14</xdr:row>
      <xdr:rowOff>0</xdr:rowOff>
    </xdr:from>
    <xdr:to>
      <xdr:col>6</xdr:col>
      <xdr:colOff>0</xdr:colOff>
      <xdr:row>16</xdr:row>
      <xdr:rowOff>0</xdr:rowOff>
    </xdr:to>
    <xdr:sp macro="[0]!서식" textlink="">
      <xdr:nvSpPr>
        <xdr:cNvPr id="6" name="빗면 5"/>
        <xdr:cNvSpPr/>
      </xdr:nvSpPr>
      <xdr:spPr>
        <a:xfrm>
          <a:off x="2771775" y="2981325"/>
          <a:ext cx="1428750" cy="4191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5</xdr:col>
      <xdr:colOff>904874</xdr:colOff>
      <xdr:row>28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퀴즈점수_3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퀴즈점수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0"/>
  <sheetViews>
    <sheetView tabSelected="1" zoomScale="130" zoomScaleNormal="130" workbookViewId="0">
      <selection activeCell="C3" sqref="C3"/>
    </sheetView>
  </sheetViews>
  <sheetFormatPr defaultRowHeight="16.5"/>
  <cols>
    <col min="4" max="4" width="15.875" bestFit="1" customWidth="1"/>
    <col min="5" max="5" width="10.875" bestFit="1" customWidth="1"/>
    <col min="6" max="6" width="14.375" bestFit="1" customWidth="1"/>
  </cols>
  <sheetData>
    <row r="1" spans="1:6">
      <c r="A1" t="s">
        <v>0</v>
      </c>
    </row>
    <row r="3" spans="1:6">
      <c r="A3" t="s">
        <v>218</v>
      </c>
      <c r="B3" t="s">
        <v>219</v>
      </c>
      <c r="C3" t="s">
        <v>317</v>
      </c>
      <c r="D3" t="s">
        <v>220</v>
      </c>
      <c r="E3" t="s">
        <v>221</v>
      </c>
      <c r="F3" t="s">
        <v>222</v>
      </c>
    </row>
    <row r="4" spans="1:6">
      <c r="A4" t="s">
        <v>223</v>
      </c>
      <c r="B4" t="s">
        <v>224</v>
      </c>
      <c r="C4" t="s">
        <v>225</v>
      </c>
      <c r="D4" t="s">
        <v>226</v>
      </c>
      <c r="E4" t="s">
        <v>227</v>
      </c>
      <c r="F4" t="s">
        <v>228</v>
      </c>
    </row>
    <row r="5" spans="1:6">
      <c r="A5" t="s">
        <v>229</v>
      </c>
      <c r="B5" t="s">
        <v>230</v>
      </c>
      <c r="C5" t="s">
        <v>231</v>
      </c>
      <c r="D5" t="s">
        <v>232</v>
      </c>
      <c r="E5" t="s">
        <v>233</v>
      </c>
      <c r="F5" t="s">
        <v>234</v>
      </c>
    </row>
    <row r="6" spans="1:6">
      <c r="A6" t="s">
        <v>235</v>
      </c>
      <c r="B6" t="s">
        <v>236</v>
      </c>
      <c r="C6" t="s">
        <v>237</v>
      </c>
      <c r="D6" t="s">
        <v>238</v>
      </c>
      <c r="E6" t="s">
        <v>239</v>
      </c>
      <c r="F6" t="s">
        <v>240</v>
      </c>
    </row>
    <row r="7" spans="1:6">
      <c r="A7" t="s">
        <v>241</v>
      </c>
      <c r="B7" t="s">
        <v>242</v>
      </c>
      <c r="C7" t="s">
        <v>243</v>
      </c>
      <c r="D7" t="s">
        <v>244</v>
      </c>
      <c r="E7" t="s">
        <v>245</v>
      </c>
      <c r="F7" t="s">
        <v>246</v>
      </c>
    </row>
    <row r="8" spans="1:6">
      <c r="A8" t="s">
        <v>247</v>
      </c>
      <c r="B8" t="s">
        <v>248</v>
      </c>
      <c r="C8" t="s">
        <v>249</v>
      </c>
      <c r="D8" t="s">
        <v>250</v>
      </c>
      <c r="E8" t="s">
        <v>251</v>
      </c>
      <c r="F8" t="s">
        <v>252</v>
      </c>
    </row>
    <row r="9" spans="1:6">
      <c r="A9" t="s">
        <v>253</v>
      </c>
      <c r="B9" t="s">
        <v>254</v>
      </c>
      <c r="C9" t="s">
        <v>255</v>
      </c>
      <c r="D9" t="s">
        <v>256</v>
      </c>
      <c r="E9" t="s">
        <v>257</v>
      </c>
      <c r="F9" t="s">
        <v>258</v>
      </c>
    </row>
    <row r="10" spans="1:6">
      <c r="A10" t="s">
        <v>259</v>
      </c>
      <c r="B10" t="s">
        <v>260</v>
      </c>
      <c r="C10" t="s">
        <v>261</v>
      </c>
      <c r="D10" t="s">
        <v>262</v>
      </c>
      <c r="E10" t="s">
        <v>263</v>
      </c>
      <c r="F10" t="s">
        <v>264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4"/>
  <sheetViews>
    <sheetView workbookViewId="0">
      <selection sqref="A1:G1"/>
    </sheetView>
  </sheetViews>
  <sheetFormatPr defaultRowHeight="16.5"/>
  <cols>
    <col min="2" max="2" width="12.625" customWidth="1"/>
    <col min="4" max="4" width="12.375" bestFit="1" customWidth="1"/>
    <col min="5" max="5" width="9.125" bestFit="1" customWidth="1"/>
    <col min="6" max="6" width="10.375" bestFit="1" customWidth="1"/>
    <col min="7" max="7" width="12.375" bestFit="1" customWidth="1"/>
  </cols>
  <sheetData>
    <row r="1" spans="1:7" ht="20.25">
      <c r="A1" s="52" t="s">
        <v>6</v>
      </c>
      <c r="B1" s="52"/>
      <c r="C1" s="52"/>
      <c r="D1" s="52"/>
      <c r="E1" s="52"/>
      <c r="F1" s="52"/>
      <c r="G1" s="52"/>
    </row>
    <row r="3" spans="1:7">
      <c r="A3" s="29" t="s">
        <v>265</v>
      </c>
      <c r="B3" s="29" t="s">
        <v>266</v>
      </c>
      <c r="C3" s="29" t="s">
        <v>267</v>
      </c>
      <c r="D3" s="29" t="s">
        <v>268</v>
      </c>
      <c r="E3" s="29" t="s">
        <v>8</v>
      </c>
      <c r="F3" s="29" t="s">
        <v>269</v>
      </c>
      <c r="G3" s="29" t="s">
        <v>156</v>
      </c>
    </row>
    <row r="4" spans="1:7">
      <c r="A4" s="17" t="s">
        <v>9</v>
      </c>
      <c r="B4" s="30">
        <v>41061</v>
      </c>
      <c r="C4" s="17" t="s">
        <v>10</v>
      </c>
      <c r="D4" s="31">
        <v>30000</v>
      </c>
      <c r="E4" s="32">
        <v>250</v>
      </c>
      <c r="F4" s="31">
        <f>D4*13%</f>
        <v>3900</v>
      </c>
      <c r="G4" s="31">
        <f>D4*E4-E4*F4</f>
        <v>6525000</v>
      </c>
    </row>
    <row r="5" spans="1:7">
      <c r="A5" s="17" t="s">
        <v>11</v>
      </c>
      <c r="B5" s="30">
        <v>41065</v>
      </c>
      <c r="C5" s="17" t="s">
        <v>12</v>
      </c>
      <c r="D5" s="31">
        <v>28000</v>
      </c>
      <c r="E5" s="32">
        <v>200</v>
      </c>
      <c r="F5" s="31">
        <f t="shared" ref="F5:F13" si="0">D5*13%</f>
        <v>3640</v>
      </c>
      <c r="G5" s="31">
        <f t="shared" ref="G5:G13" si="1">D5*E5-E5*F5</f>
        <v>4872000</v>
      </c>
    </row>
    <row r="6" spans="1:7">
      <c r="A6" s="17" t="s">
        <v>13</v>
      </c>
      <c r="B6" s="30">
        <v>41065</v>
      </c>
      <c r="C6" s="17" t="s">
        <v>14</v>
      </c>
      <c r="D6" s="31">
        <v>18000</v>
      </c>
      <c r="E6" s="32">
        <v>300</v>
      </c>
      <c r="F6" s="31">
        <f t="shared" si="0"/>
        <v>2340</v>
      </c>
      <c r="G6" s="31">
        <f t="shared" si="1"/>
        <v>4698000</v>
      </c>
    </row>
    <row r="7" spans="1:7">
      <c r="A7" s="17" t="s">
        <v>15</v>
      </c>
      <c r="B7" s="30">
        <v>41070</v>
      </c>
      <c r="C7" s="17" t="s">
        <v>16</v>
      </c>
      <c r="D7" s="31">
        <v>26000</v>
      </c>
      <c r="E7" s="32">
        <v>200</v>
      </c>
      <c r="F7" s="31">
        <f t="shared" si="0"/>
        <v>3380</v>
      </c>
      <c r="G7" s="31">
        <f t="shared" si="1"/>
        <v>4524000</v>
      </c>
    </row>
    <row r="8" spans="1:7">
      <c r="A8" s="17" t="s">
        <v>17</v>
      </c>
      <c r="B8" s="30">
        <v>41091</v>
      </c>
      <c r="C8" s="17" t="s">
        <v>12</v>
      </c>
      <c r="D8" s="31">
        <v>10000</v>
      </c>
      <c r="E8" s="32">
        <v>700</v>
      </c>
      <c r="F8" s="31">
        <f>D8*13%</f>
        <v>1300</v>
      </c>
      <c r="G8" s="31">
        <f>D8*E8-E8*F8</f>
        <v>6090000</v>
      </c>
    </row>
    <row r="9" spans="1:7">
      <c r="A9" s="17" t="s">
        <v>18</v>
      </c>
      <c r="B9" s="30">
        <v>41070</v>
      </c>
      <c r="C9" s="17" t="s">
        <v>2</v>
      </c>
      <c r="D9" s="31">
        <v>20000</v>
      </c>
      <c r="E9" s="32">
        <v>600</v>
      </c>
      <c r="F9" s="31">
        <f t="shared" si="0"/>
        <v>2600</v>
      </c>
      <c r="G9" s="31">
        <f t="shared" si="1"/>
        <v>10440000</v>
      </c>
    </row>
    <row r="10" spans="1:7">
      <c r="A10" s="17" t="s">
        <v>19</v>
      </c>
      <c r="B10" s="30">
        <v>41080</v>
      </c>
      <c r="C10" s="17" t="s">
        <v>20</v>
      </c>
      <c r="D10" s="31">
        <v>15000</v>
      </c>
      <c r="E10" s="32">
        <v>500</v>
      </c>
      <c r="F10" s="31">
        <f t="shared" si="0"/>
        <v>1950</v>
      </c>
      <c r="G10" s="31">
        <f t="shared" si="1"/>
        <v>6525000</v>
      </c>
    </row>
    <row r="11" spans="1:7">
      <c r="A11" s="17" t="s">
        <v>21</v>
      </c>
      <c r="B11" s="30">
        <v>41098</v>
      </c>
      <c r="C11" s="17" t="s">
        <v>4</v>
      </c>
      <c r="D11" s="31">
        <v>16000</v>
      </c>
      <c r="E11" s="32">
        <v>300</v>
      </c>
      <c r="F11" s="31">
        <f t="shared" si="0"/>
        <v>2080</v>
      </c>
      <c r="G11" s="31">
        <f t="shared" si="1"/>
        <v>4176000</v>
      </c>
    </row>
    <row r="12" spans="1:7">
      <c r="A12" s="17" t="s">
        <v>1</v>
      </c>
      <c r="B12" s="30">
        <v>41100</v>
      </c>
      <c r="C12" s="17" t="s">
        <v>2</v>
      </c>
      <c r="D12" s="31">
        <v>15000</v>
      </c>
      <c r="E12" s="32">
        <v>400</v>
      </c>
      <c r="F12" s="31">
        <f t="shared" si="0"/>
        <v>1950</v>
      </c>
      <c r="G12" s="31">
        <f t="shared" si="1"/>
        <v>5220000</v>
      </c>
    </row>
    <row r="13" spans="1:7">
      <c r="A13" s="17" t="s">
        <v>3</v>
      </c>
      <c r="B13" s="30">
        <v>41100</v>
      </c>
      <c r="C13" s="17" t="s">
        <v>4</v>
      </c>
      <c r="D13" s="31">
        <v>20000</v>
      </c>
      <c r="E13" s="32">
        <v>350</v>
      </c>
      <c r="F13" s="31">
        <f t="shared" si="0"/>
        <v>2600</v>
      </c>
      <c r="G13" s="31">
        <f t="shared" si="1"/>
        <v>6090000</v>
      </c>
    </row>
    <row r="14" spans="1:7">
      <c r="A14" s="53" t="s">
        <v>5</v>
      </c>
      <c r="B14" s="53"/>
      <c r="C14" s="53"/>
      <c r="D14" s="31">
        <f>SUM(D4:D13)</f>
        <v>198000</v>
      </c>
      <c r="E14" s="32">
        <f t="shared" ref="E14:G14" si="2">SUM(E4:E13)</f>
        <v>3800</v>
      </c>
      <c r="F14" s="31">
        <f t="shared" si="2"/>
        <v>25740</v>
      </c>
      <c r="G14" s="31">
        <f t="shared" si="2"/>
        <v>59160000</v>
      </c>
    </row>
  </sheetData>
  <mergeCells count="2">
    <mergeCell ref="A1:G1"/>
    <mergeCell ref="A14:C1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J14"/>
  <sheetViews>
    <sheetView workbookViewId="0"/>
  </sheetViews>
  <sheetFormatPr defaultRowHeight="16.5"/>
  <cols>
    <col min="1" max="1" width="2.625" customWidth="1"/>
    <col min="2" max="2" width="12.625" customWidth="1"/>
  </cols>
  <sheetData>
    <row r="2" spans="2:10">
      <c r="B2" t="s">
        <v>289</v>
      </c>
    </row>
    <row r="4" spans="2:10">
      <c r="B4" t="s">
        <v>270</v>
      </c>
      <c r="C4" t="s">
        <v>271</v>
      </c>
      <c r="D4" t="s">
        <v>272</v>
      </c>
      <c r="E4" t="s">
        <v>273</v>
      </c>
      <c r="F4" t="s">
        <v>274</v>
      </c>
      <c r="G4" t="s">
        <v>275</v>
      </c>
      <c r="H4" t="s">
        <v>276</v>
      </c>
      <c r="I4" t="s">
        <v>277</v>
      </c>
      <c r="J4" t="s">
        <v>278</v>
      </c>
    </row>
    <row r="5" spans="2:10">
      <c r="B5">
        <v>201205123</v>
      </c>
      <c r="C5" t="s">
        <v>279</v>
      </c>
      <c r="D5">
        <v>26</v>
      </c>
      <c r="E5">
        <v>29</v>
      </c>
      <c r="F5">
        <v>28</v>
      </c>
      <c r="G5">
        <v>27</v>
      </c>
      <c r="H5">
        <v>26</v>
      </c>
      <c r="I5">
        <v>136</v>
      </c>
      <c r="J5">
        <v>27.2</v>
      </c>
    </row>
    <row r="6" spans="2:10">
      <c r="B6">
        <v>201205130</v>
      </c>
      <c r="C6" t="s">
        <v>280</v>
      </c>
      <c r="D6">
        <v>29</v>
      </c>
      <c r="E6">
        <v>27</v>
      </c>
      <c r="F6">
        <v>28</v>
      </c>
      <c r="G6">
        <v>30</v>
      </c>
      <c r="H6">
        <v>28</v>
      </c>
      <c r="I6">
        <v>142</v>
      </c>
      <c r="J6">
        <v>28.4</v>
      </c>
    </row>
    <row r="7" spans="2:10">
      <c r="B7">
        <v>201205103</v>
      </c>
      <c r="C7" t="s">
        <v>281</v>
      </c>
      <c r="D7">
        <v>26</v>
      </c>
      <c r="E7">
        <v>30</v>
      </c>
      <c r="F7">
        <v>24</v>
      </c>
      <c r="G7">
        <v>28</v>
      </c>
      <c r="H7">
        <v>30</v>
      </c>
      <c r="I7">
        <v>138</v>
      </c>
      <c r="J7">
        <v>27.6</v>
      </c>
    </row>
    <row r="8" spans="2:10">
      <c r="B8">
        <v>201205113</v>
      </c>
      <c r="C8" t="s">
        <v>282</v>
      </c>
      <c r="D8">
        <v>24</v>
      </c>
      <c r="E8">
        <v>28</v>
      </c>
      <c r="F8">
        <v>26</v>
      </c>
      <c r="G8">
        <v>30</v>
      </c>
      <c r="H8">
        <v>30</v>
      </c>
      <c r="I8">
        <v>138</v>
      </c>
      <c r="J8">
        <v>27.6</v>
      </c>
    </row>
    <row r="9" spans="2:10">
      <c r="B9">
        <v>201205105</v>
      </c>
      <c r="C9" t="s">
        <v>283</v>
      </c>
      <c r="D9">
        <v>25</v>
      </c>
      <c r="E9">
        <v>25</v>
      </c>
      <c r="F9">
        <v>24</v>
      </c>
      <c r="G9">
        <v>29</v>
      </c>
      <c r="H9">
        <v>28</v>
      </c>
      <c r="I9">
        <v>131</v>
      </c>
      <c r="J9">
        <v>26.2</v>
      </c>
    </row>
    <row r="10" spans="2:10">
      <c r="B10">
        <v>201205118</v>
      </c>
      <c r="C10" t="s">
        <v>284</v>
      </c>
      <c r="D10">
        <v>26</v>
      </c>
      <c r="E10">
        <v>28</v>
      </c>
      <c r="F10">
        <v>25</v>
      </c>
      <c r="G10">
        <v>28</v>
      </c>
      <c r="H10">
        <v>30</v>
      </c>
      <c r="I10">
        <v>137</v>
      </c>
      <c r="J10">
        <v>27.4</v>
      </c>
    </row>
    <row r="11" spans="2:10">
      <c r="B11">
        <v>201205124</v>
      </c>
      <c r="C11" t="s">
        <v>285</v>
      </c>
      <c r="D11">
        <v>29</v>
      </c>
      <c r="E11">
        <v>28</v>
      </c>
      <c r="F11">
        <v>28</v>
      </c>
      <c r="G11">
        <v>27</v>
      </c>
      <c r="H11">
        <v>29</v>
      </c>
      <c r="I11">
        <v>141</v>
      </c>
      <c r="J11">
        <v>28.2</v>
      </c>
    </row>
    <row r="12" spans="2:10">
      <c r="B12">
        <v>201205019</v>
      </c>
      <c r="C12" t="s">
        <v>286</v>
      </c>
      <c r="D12">
        <v>29</v>
      </c>
      <c r="E12">
        <v>27</v>
      </c>
      <c r="F12">
        <v>29</v>
      </c>
      <c r="G12">
        <v>28</v>
      </c>
      <c r="H12">
        <v>28</v>
      </c>
      <c r="I12">
        <v>141</v>
      </c>
      <c r="J12">
        <v>28.2</v>
      </c>
    </row>
    <row r="13" spans="2:10">
      <c r="B13">
        <v>201205115</v>
      </c>
      <c r="C13" t="s">
        <v>287</v>
      </c>
      <c r="D13">
        <v>27</v>
      </c>
      <c r="E13">
        <v>28</v>
      </c>
      <c r="F13">
        <v>29</v>
      </c>
      <c r="G13">
        <v>27</v>
      </c>
      <c r="H13">
        <v>28</v>
      </c>
      <c r="I13">
        <v>139</v>
      </c>
      <c r="J13">
        <v>27.8</v>
      </c>
    </row>
    <row r="14" spans="2:10">
      <c r="B14">
        <v>201205135</v>
      </c>
      <c r="C14" t="s">
        <v>288</v>
      </c>
      <c r="D14">
        <v>26</v>
      </c>
      <c r="E14">
        <v>25</v>
      </c>
      <c r="F14">
        <v>28</v>
      </c>
      <c r="G14">
        <v>30</v>
      </c>
      <c r="H14">
        <v>24</v>
      </c>
      <c r="I14">
        <v>133</v>
      </c>
      <c r="J14">
        <v>26.6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36"/>
  <sheetViews>
    <sheetView zoomScaleNormal="100" workbookViewId="0"/>
  </sheetViews>
  <sheetFormatPr defaultRowHeight="16.5"/>
  <cols>
    <col min="4" max="4" width="15.875" bestFit="1" customWidth="1"/>
    <col min="5" max="5" width="17.125" bestFit="1" customWidth="1"/>
    <col min="6" max="6" width="9" customWidth="1"/>
    <col min="10" max="10" width="10.875" bestFit="1" customWidth="1"/>
    <col min="11" max="11" width="9" customWidth="1"/>
    <col min="12" max="12" width="11.875" bestFit="1" customWidth="1"/>
  </cols>
  <sheetData>
    <row r="1" spans="1:12">
      <c r="A1" s="1" t="s">
        <v>22</v>
      </c>
      <c r="B1" s="2" t="s">
        <v>23</v>
      </c>
      <c r="G1" s="1" t="s">
        <v>24</v>
      </c>
      <c r="H1" s="2" t="s">
        <v>25</v>
      </c>
    </row>
    <row r="2" spans="1:12">
      <c r="A2" s="3" t="s">
        <v>26</v>
      </c>
      <c r="B2" s="3" t="s">
        <v>27</v>
      </c>
      <c r="C2" s="3" t="s">
        <v>28</v>
      </c>
      <c r="D2" s="3" t="s">
        <v>29</v>
      </c>
      <c r="E2" s="4" t="s">
        <v>30</v>
      </c>
      <c r="G2" s="5" t="s">
        <v>27</v>
      </c>
      <c r="H2" s="5" t="s">
        <v>28</v>
      </c>
      <c r="I2" s="5" t="s">
        <v>31</v>
      </c>
      <c r="J2" s="5" t="s">
        <v>32</v>
      </c>
      <c r="K2" s="5" t="s">
        <v>33</v>
      </c>
      <c r="L2" s="6" t="s">
        <v>34</v>
      </c>
    </row>
    <row r="3" spans="1:12">
      <c r="A3" s="3" t="s">
        <v>35</v>
      </c>
      <c r="B3" s="3" t="s">
        <v>36</v>
      </c>
      <c r="C3" s="3" t="s">
        <v>37</v>
      </c>
      <c r="D3" s="3" t="s">
        <v>38</v>
      </c>
      <c r="E3" s="7">
        <f>DATE(1900+MID(D3,1,2),MID(D3,3,2),MID(D3,5,2))</f>
        <v>32227</v>
      </c>
      <c r="G3" s="5" t="s">
        <v>39</v>
      </c>
      <c r="H3" s="5" t="s">
        <v>40</v>
      </c>
      <c r="I3" s="5">
        <v>94</v>
      </c>
      <c r="J3" s="8">
        <v>88</v>
      </c>
      <c r="K3" s="8">
        <v>90</v>
      </c>
      <c r="L3" s="9" t="str">
        <f>IF(AND(I3&gt;=90,OR(J3&gt;=80,K3&gt;=80)),"우수","")</f>
        <v>우수</v>
      </c>
    </row>
    <row r="4" spans="1:12">
      <c r="A4" s="3" t="s">
        <v>41</v>
      </c>
      <c r="B4" s="3" t="s">
        <v>42</v>
      </c>
      <c r="C4" s="3" t="s">
        <v>37</v>
      </c>
      <c r="D4" s="3" t="s">
        <v>43</v>
      </c>
      <c r="E4" s="7">
        <f t="shared" ref="E4:E9" si="0">DATE(1900+MID(D4,1,2),MID(D4,3,2),MID(D4,5,2))</f>
        <v>32081</v>
      </c>
      <c r="G4" s="5" t="s">
        <v>44</v>
      </c>
      <c r="H4" s="5" t="s">
        <v>40</v>
      </c>
      <c r="I4" s="5">
        <v>68</v>
      </c>
      <c r="J4" s="8">
        <v>84</v>
      </c>
      <c r="K4" s="8">
        <v>75</v>
      </c>
      <c r="L4" s="9" t="str">
        <f t="shared" ref="L4:L9" si="1">IF(AND(I4&gt;=90,OR(J4&gt;=80,K4&gt;=80)),"우수","")</f>
        <v/>
      </c>
    </row>
    <row r="5" spans="1:12">
      <c r="A5" s="3" t="s">
        <v>41</v>
      </c>
      <c r="B5" s="3" t="s">
        <v>45</v>
      </c>
      <c r="C5" s="3" t="s">
        <v>40</v>
      </c>
      <c r="D5" s="3" t="s">
        <v>46</v>
      </c>
      <c r="E5" s="7">
        <f t="shared" si="0"/>
        <v>31180</v>
      </c>
      <c r="G5" s="5" t="s">
        <v>47</v>
      </c>
      <c r="H5" s="5" t="s">
        <v>40</v>
      </c>
      <c r="I5" s="5">
        <v>92</v>
      </c>
      <c r="J5" s="8">
        <v>78</v>
      </c>
      <c r="K5" s="8">
        <v>77</v>
      </c>
      <c r="L5" s="9" t="str">
        <f t="shared" si="1"/>
        <v/>
      </c>
    </row>
    <row r="6" spans="1:12">
      <c r="A6" s="3" t="s">
        <v>48</v>
      </c>
      <c r="B6" s="3" t="s">
        <v>49</v>
      </c>
      <c r="C6" s="3" t="s">
        <v>40</v>
      </c>
      <c r="D6" s="3" t="s">
        <v>50</v>
      </c>
      <c r="E6" s="7">
        <f t="shared" si="0"/>
        <v>31727</v>
      </c>
      <c r="G6" s="5" t="s">
        <v>51</v>
      </c>
      <c r="H6" s="5" t="s">
        <v>37</v>
      </c>
      <c r="I6" s="5">
        <v>91</v>
      </c>
      <c r="J6" s="8">
        <v>90</v>
      </c>
      <c r="K6" s="8">
        <v>91</v>
      </c>
      <c r="L6" s="9" t="str">
        <f t="shared" si="1"/>
        <v>우수</v>
      </c>
    </row>
    <row r="7" spans="1:12">
      <c r="A7" s="3" t="s">
        <v>35</v>
      </c>
      <c r="B7" s="3" t="s">
        <v>52</v>
      </c>
      <c r="C7" s="3" t="s">
        <v>40</v>
      </c>
      <c r="D7" s="3" t="s">
        <v>53</v>
      </c>
      <c r="E7" s="7">
        <f t="shared" si="0"/>
        <v>30717</v>
      </c>
      <c r="G7" s="5" t="s">
        <v>54</v>
      </c>
      <c r="H7" s="5" t="s">
        <v>37</v>
      </c>
      <c r="I7" s="5">
        <v>94</v>
      </c>
      <c r="J7" s="8">
        <v>98</v>
      </c>
      <c r="K7" s="8">
        <v>89</v>
      </c>
      <c r="L7" s="9" t="str">
        <f t="shared" si="1"/>
        <v>우수</v>
      </c>
    </row>
    <row r="8" spans="1:12">
      <c r="A8" s="3" t="s">
        <v>48</v>
      </c>
      <c r="B8" s="3" t="s">
        <v>55</v>
      </c>
      <c r="C8" s="3" t="s">
        <v>40</v>
      </c>
      <c r="D8" s="3" t="s">
        <v>56</v>
      </c>
      <c r="E8" s="7">
        <f t="shared" si="0"/>
        <v>32496</v>
      </c>
      <c r="G8" s="5" t="s">
        <v>57</v>
      </c>
      <c r="H8" s="5" t="s">
        <v>37</v>
      </c>
      <c r="I8" s="5">
        <v>88</v>
      </c>
      <c r="J8" s="8">
        <v>88</v>
      </c>
      <c r="K8" s="8">
        <v>87</v>
      </c>
      <c r="L8" s="9" t="str">
        <f t="shared" si="1"/>
        <v/>
      </c>
    </row>
    <row r="9" spans="1:12">
      <c r="A9" s="3" t="s">
        <v>41</v>
      </c>
      <c r="B9" s="3" t="s">
        <v>58</v>
      </c>
      <c r="C9" s="3" t="s">
        <v>37</v>
      </c>
      <c r="D9" s="3" t="s">
        <v>59</v>
      </c>
      <c r="E9" s="7">
        <f t="shared" si="0"/>
        <v>30568</v>
      </c>
      <c r="G9" s="5" t="s">
        <v>60</v>
      </c>
      <c r="H9" s="5" t="s">
        <v>40</v>
      </c>
      <c r="I9" s="5">
        <v>90</v>
      </c>
      <c r="J9" s="8">
        <v>57</v>
      </c>
      <c r="K9" s="8">
        <v>79</v>
      </c>
      <c r="L9" s="9" t="str">
        <f t="shared" si="1"/>
        <v/>
      </c>
    </row>
    <row r="11" spans="1:12">
      <c r="A11" s="10" t="s">
        <v>61</v>
      </c>
      <c r="B11" s="11" t="s">
        <v>62</v>
      </c>
      <c r="G11" s="10" t="s">
        <v>316</v>
      </c>
      <c r="H11" s="11" t="s">
        <v>63</v>
      </c>
    </row>
    <row r="12" spans="1:12">
      <c r="A12" s="5" t="s">
        <v>64</v>
      </c>
      <c r="B12" s="5" t="s">
        <v>65</v>
      </c>
      <c r="C12" s="5" t="s">
        <v>66</v>
      </c>
      <c r="D12" s="4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5" t="s">
        <v>72</v>
      </c>
      <c r="L12" s="5" t="s">
        <v>73</v>
      </c>
    </row>
    <row r="13" spans="1:12">
      <c r="A13" s="5">
        <v>120368</v>
      </c>
      <c r="B13" s="5" t="s">
        <v>74</v>
      </c>
      <c r="C13" s="5">
        <v>189</v>
      </c>
      <c r="D13" s="5" t="str">
        <f>IFERROR(HLOOKUP(C13,$B$24:$E$25,2),"불합격")</f>
        <v>불합격</v>
      </c>
      <c r="G13" s="5" t="s">
        <v>75</v>
      </c>
      <c r="H13" s="5" t="s">
        <v>76</v>
      </c>
      <c r="I13" s="5" t="s">
        <v>77</v>
      </c>
      <c r="J13" s="12">
        <v>750000</v>
      </c>
      <c r="K13" s="5">
        <v>68</v>
      </c>
      <c r="L13" s="12">
        <f>J13*K13</f>
        <v>51000000</v>
      </c>
    </row>
    <row r="14" spans="1:12">
      <c r="A14" s="5">
        <v>120625</v>
      </c>
      <c r="B14" s="5" t="s">
        <v>78</v>
      </c>
      <c r="C14" s="5">
        <v>538</v>
      </c>
      <c r="D14" s="5" t="str">
        <f t="shared" ref="D14:D21" si="2">IFERROR(HLOOKUP(C14,$B$24:$E$25,2),"불합격")</f>
        <v>A</v>
      </c>
      <c r="G14" s="5" t="s">
        <v>79</v>
      </c>
      <c r="H14" s="5" t="s">
        <v>80</v>
      </c>
      <c r="I14" s="5" t="s">
        <v>81</v>
      </c>
      <c r="J14" s="12">
        <v>1200000</v>
      </c>
      <c r="K14" s="5">
        <v>48</v>
      </c>
      <c r="L14" s="12">
        <f t="shared" ref="L14:L23" si="3">J14*K14</f>
        <v>57600000</v>
      </c>
    </row>
    <row r="15" spans="1:12">
      <c r="A15" s="5">
        <v>120615</v>
      </c>
      <c r="B15" s="5" t="s">
        <v>82</v>
      </c>
      <c r="C15" s="5">
        <v>425</v>
      </c>
      <c r="D15" s="5" t="str">
        <f t="shared" si="2"/>
        <v>B</v>
      </c>
      <c r="G15" s="5" t="s">
        <v>83</v>
      </c>
      <c r="H15" s="5" t="s">
        <v>84</v>
      </c>
      <c r="I15" s="5" t="s">
        <v>85</v>
      </c>
      <c r="J15" s="12">
        <v>1000000</v>
      </c>
      <c r="K15" s="5">
        <v>68</v>
      </c>
      <c r="L15" s="12">
        <f t="shared" si="3"/>
        <v>68000000</v>
      </c>
    </row>
    <row r="16" spans="1:12">
      <c r="A16" s="5">
        <v>120248</v>
      </c>
      <c r="B16" s="5" t="s">
        <v>86</v>
      </c>
      <c r="C16" s="5">
        <v>249</v>
      </c>
      <c r="D16" s="5" t="str">
        <f t="shared" si="2"/>
        <v>D</v>
      </c>
      <c r="G16" s="5" t="s">
        <v>87</v>
      </c>
      <c r="H16" s="5" t="s">
        <v>76</v>
      </c>
      <c r="I16" s="5" t="s">
        <v>77</v>
      </c>
      <c r="J16" s="12">
        <v>750000</v>
      </c>
      <c r="K16" s="5">
        <v>72</v>
      </c>
      <c r="L16" s="12">
        <f t="shared" si="3"/>
        <v>54000000</v>
      </c>
    </row>
    <row r="17" spans="1:12">
      <c r="A17" s="5">
        <v>120357</v>
      </c>
      <c r="B17" s="5" t="s">
        <v>88</v>
      </c>
      <c r="C17" s="5">
        <v>485</v>
      </c>
      <c r="D17" s="5" t="str">
        <f t="shared" si="2"/>
        <v>B</v>
      </c>
      <c r="G17" s="5" t="s">
        <v>75</v>
      </c>
      <c r="H17" s="5" t="s">
        <v>80</v>
      </c>
      <c r="I17" s="5" t="s">
        <v>81</v>
      </c>
      <c r="J17" s="12">
        <v>1200000</v>
      </c>
      <c r="K17" s="5">
        <v>81</v>
      </c>
      <c r="L17" s="12">
        <f t="shared" si="3"/>
        <v>97200000</v>
      </c>
    </row>
    <row r="18" spans="1:12">
      <c r="A18" s="5">
        <v>120316</v>
      </c>
      <c r="B18" s="5" t="s">
        <v>89</v>
      </c>
      <c r="C18" s="5">
        <v>359</v>
      </c>
      <c r="D18" s="5" t="str">
        <f t="shared" si="2"/>
        <v>C</v>
      </c>
      <c r="G18" s="5" t="s">
        <v>83</v>
      </c>
      <c r="H18" s="5" t="s">
        <v>76</v>
      </c>
      <c r="I18" s="5" t="s">
        <v>77</v>
      </c>
      <c r="J18" s="12">
        <v>750000</v>
      </c>
      <c r="K18" s="5">
        <v>75</v>
      </c>
      <c r="L18" s="12">
        <f t="shared" si="3"/>
        <v>56250000</v>
      </c>
    </row>
    <row r="19" spans="1:12">
      <c r="A19" s="5">
        <v>120395</v>
      </c>
      <c r="B19" s="5" t="s">
        <v>90</v>
      </c>
      <c r="C19" s="5">
        <v>199</v>
      </c>
      <c r="D19" s="5" t="str">
        <f t="shared" si="2"/>
        <v>불합격</v>
      </c>
      <c r="G19" s="5" t="s">
        <v>87</v>
      </c>
      <c r="H19" s="5" t="s">
        <v>80</v>
      </c>
      <c r="I19" s="5" t="s">
        <v>81</v>
      </c>
      <c r="J19" s="12">
        <v>1200000</v>
      </c>
      <c r="K19" s="5">
        <v>77</v>
      </c>
      <c r="L19" s="12">
        <f t="shared" si="3"/>
        <v>92400000</v>
      </c>
    </row>
    <row r="20" spans="1:12">
      <c r="A20" s="5">
        <v>120574</v>
      </c>
      <c r="B20" s="5" t="s">
        <v>91</v>
      </c>
      <c r="C20" s="5">
        <v>352</v>
      </c>
      <c r="D20" s="5" t="str">
        <f t="shared" si="2"/>
        <v>C</v>
      </c>
      <c r="G20" s="5" t="s">
        <v>83</v>
      </c>
      <c r="H20" s="5" t="s">
        <v>80</v>
      </c>
      <c r="I20" s="5" t="s">
        <v>81</v>
      </c>
      <c r="J20" s="12">
        <v>1200000</v>
      </c>
      <c r="K20" s="5">
        <v>57</v>
      </c>
      <c r="L20" s="12">
        <f t="shared" si="3"/>
        <v>68400000</v>
      </c>
    </row>
    <row r="21" spans="1:12">
      <c r="A21" s="5">
        <v>120458</v>
      </c>
      <c r="B21" s="5" t="s">
        <v>92</v>
      </c>
      <c r="C21" s="5">
        <v>586</v>
      </c>
      <c r="D21" s="5" t="str">
        <f t="shared" si="2"/>
        <v>A</v>
      </c>
      <c r="G21" s="5" t="s">
        <v>75</v>
      </c>
      <c r="H21" s="5" t="s">
        <v>84</v>
      </c>
      <c r="I21" s="5" t="s">
        <v>85</v>
      </c>
      <c r="J21" s="12">
        <v>1000000</v>
      </c>
      <c r="K21" s="5">
        <v>48</v>
      </c>
      <c r="L21" s="12">
        <f t="shared" si="3"/>
        <v>48000000</v>
      </c>
    </row>
    <row r="22" spans="1:12">
      <c r="A22" s="13"/>
      <c r="B22" s="14"/>
      <c r="C22" s="14"/>
      <c r="D22" s="14"/>
      <c r="G22" s="5" t="s">
        <v>87</v>
      </c>
      <c r="H22" s="5" t="s">
        <v>84</v>
      </c>
      <c r="I22" s="5" t="s">
        <v>85</v>
      </c>
      <c r="J22" s="12">
        <v>1000000</v>
      </c>
      <c r="K22" s="5">
        <v>67</v>
      </c>
      <c r="L22" s="12">
        <f t="shared" si="3"/>
        <v>67000000</v>
      </c>
    </row>
    <row r="23" spans="1:12">
      <c r="A23" s="13" t="s">
        <v>93</v>
      </c>
      <c r="B23" s="14"/>
      <c r="C23" s="14"/>
      <c r="D23" s="14"/>
      <c r="G23" s="5" t="s">
        <v>79</v>
      </c>
      <c r="H23" s="5" t="s">
        <v>76</v>
      </c>
      <c r="I23" s="5" t="s">
        <v>77</v>
      </c>
      <c r="J23" s="12">
        <v>750000</v>
      </c>
      <c r="K23" s="5">
        <v>49</v>
      </c>
      <c r="L23" s="12">
        <f t="shared" si="3"/>
        <v>36750000</v>
      </c>
    </row>
    <row r="24" spans="1:12">
      <c r="A24" s="5" t="s">
        <v>94</v>
      </c>
      <c r="B24" s="5">
        <v>200</v>
      </c>
      <c r="C24" s="5">
        <v>300</v>
      </c>
      <c r="D24" s="5">
        <v>400</v>
      </c>
      <c r="E24" s="5">
        <v>500</v>
      </c>
    </row>
    <row r="25" spans="1:12">
      <c r="A25" s="5" t="s">
        <v>95</v>
      </c>
      <c r="B25" s="5" t="s">
        <v>96</v>
      </c>
      <c r="C25" s="5" t="s">
        <v>97</v>
      </c>
      <c r="D25" s="5" t="s">
        <v>98</v>
      </c>
      <c r="E25" s="5" t="s">
        <v>99</v>
      </c>
      <c r="G25" s="54" t="s">
        <v>100</v>
      </c>
      <c r="H25" s="55"/>
      <c r="I25" s="55"/>
      <c r="J25" s="55"/>
      <c r="K25" s="56"/>
      <c r="L25" s="15">
        <f>COUNTIFS(I13:I23,"컴퓨터",K13:K23,"&gt;=70")</f>
        <v>2</v>
      </c>
    </row>
    <row r="27" spans="1:12">
      <c r="A27" s="10" t="s">
        <v>101</v>
      </c>
      <c r="B27" s="11" t="s">
        <v>102</v>
      </c>
    </row>
    <row r="28" spans="1:12">
      <c r="A28" s="5" t="s">
        <v>27</v>
      </c>
      <c r="B28" s="3" t="s">
        <v>103</v>
      </c>
      <c r="C28" s="3" t="s">
        <v>104</v>
      </c>
      <c r="D28" s="3" t="s">
        <v>105</v>
      </c>
      <c r="E28" s="3" t="s">
        <v>106</v>
      </c>
      <c r="F28" s="4" t="s">
        <v>107</v>
      </c>
    </row>
    <row r="29" spans="1:12">
      <c r="A29" s="5" t="s">
        <v>108</v>
      </c>
      <c r="B29" s="3">
        <v>752</v>
      </c>
      <c r="C29" s="3">
        <v>768</v>
      </c>
      <c r="D29" s="3">
        <v>797</v>
      </c>
      <c r="E29" s="16">
        <f>AVERAGE(B29:D29)</f>
        <v>772.33333333333337</v>
      </c>
      <c r="F29" s="3" t="str">
        <f>IF(RANK(E29,$E$29:$E$36)&lt;=3,"선발","")</f>
        <v/>
      </c>
    </row>
    <row r="30" spans="1:12">
      <c r="A30" s="5" t="s">
        <v>109</v>
      </c>
      <c r="B30" s="3">
        <v>749</v>
      </c>
      <c r="C30" s="3">
        <v>758</v>
      </c>
      <c r="D30" s="3">
        <v>752</v>
      </c>
      <c r="E30" s="16">
        <f t="shared" ref="E30:E36" si="4">AVERAGE(B30:D30)</f>
        <v>753</v>
      </c>
      <c r="F30" s="3" t="str">
        <f t="shared" ref="F30:F36" si="5">IF(RANK(E30,$E$29:$E$36)&lt;=3,"선발","")</f>
        <v/>
      </c>
    </row>
    <row r="31" spans="1:12">
      <c r="A31" s="5" t="s">
        <v>110</v>
      </c>
      <c r="B31" s="3">
        <v>762</v>
      </c>
      <c r="C31" s="3">
        <v>755</v>
      </c>
      <c r="D31" s="3">
        <v>745</v>
      </c>
      <c r="E31" s="16">
        <f t="shared" si="4"/>
        <v>754</v>
      </c>
      <c r="F31" s="3" t="str">
        <f t="shared" si="5"/>
        <v/>
      </c>
    </row>
    <row r="32" spans="1:12">
      <c r="A32" s="5" t="s">
        <v>111</v>
      </c>
      <c r="B32" s="3">
        <v>812</v>
      </c>
      <c r="C32" s="3">
        <v>803</v>
      </c>
      <c r="D32" s="3">
        <v>822</v>
      </c>
      <c r="E32" s="16">
        <f t="shared" si="4"/>
        <v>812.33333333333337</v>
      </c>
      <c r="F32" s="3" t="str">
        <f t="shared" si="5"/>
        <v>선발</v>
      </c>
    </row>
    <row r="33" spans="1:6">
      <c r="A33" s="5" t="s">
        <v>112</v>
      </c>
      <c r="B33" s="3">
        <v>835</v>
      </c>
      <c r="C33" s="3">
        <v>840</v>
      </c>
      <c r="D33" s="3">
        <v>855</v>
      </c>
      <c r="E33" s="16">
        <f t="shared" si="4"/>
        <v>843.33333333333337</v>
      </c>
      <c r="F33" s="3" t="str">
        <f t="shared" si="5"/>
        <v>선발</v>
      </c>
    </row>
    <row r="34" spans="1:6">
      <c r="A34" s="5" t="s">
        <v>113</v>
      </c>
      <c r="B34" s="3">
        <v>795</v>
      </c>
      <c r="C34" s="3">
        <v>810</v>
      </c>
      <c r="D34" s="3">
        <v>812</v>
      </c>
      <c r="E34" s="16">
        <f t="shared" si="4"/>
        <v>805.66666666666663</v>
      </c>
      <c r="F34" s="3" t="str">
        <f t="shared" si="5"/>
        <v/>
      </c>
    </row>
    <row r="35" spans="1:6">
      <c r="A35" s="5" t="s">
        <v>114</v>
      </c>
      <c r="B35" s="3">
        <v>838</v>
      </c>
      <c r="C35" s="3">
        <v>824</v>
      </c>
      <c r="D35" s="3">
        <v>818</v>
      </c>
      <c r="E35" s="16">
        <f t="shared" si="4"/>
        <v>826.66666666666663</v>
      </c>
      <c r="F35" s="3" t="str">
        <f t="shared" si="5"/>
        <v>선발</v>
      </c>
    </row>
    <row r="36" spans="1:6">
      <c r="A36" s="5" t="s">
        <v>115</v>
      </c>
      <c r="B36" s="3">
        <v>728</v>
      </c>
      <c r="C36" s="3">
        <v>735</v>
      </c>
      <c r="D36" s="3">
        <v>749</v>
      </c>
      <c r="E36" s="16">
        <f t="shared" si="4"/>
        <v>737.33333333333337</v>
      </c>
      <c r="F36" s="3" t="str">
        <f t="shared" si="5"/>
        <v/>
      </c>
    </row>
  </sheetData>
  <mergeCells count="1">
    <mergeCell ref="G25:K25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M23"/>
  <sheetViews>
    <sheetView workbookViewId="0">
      <selection sqref="A1:F1"/>
    </sheetView>
  </sheetViews>
  <sheetFormatPr defaultRowHeight="16.5"/>
  <cols>
    <col min="1" max="1" width="11" bestFit="1" customWidth="1"/>
    <col min="2" max="2" width="10.125" bestFit="1" customWidth="1"/>
    <col min="3" max="4" width="9.125" bestFit="1" customWidth="1"/>
    <col min="5" max="5" width="7.25" bestFit="1" customWidth="1"/>
    <col min="6" max="6" width="8.375" bestFit="1" customWidth="1"/>
    <col min="8" max="8" width="11" customWidth="1"/>
    <col min="9" max="9" width="10.125" bestFit="1" customWidth="1"/>
    <col min="10" max="11" width="9.125" bestFit="1" customWidth="1"/>
    <col min="12" max="12" width="7.25" bestFit="1" customWidth="1"/>
    <col min="13" max="13" width="8.375" bestFit="1" customWidth="1"/>
  </cols>
  <sheetData>
    <row r="1" spans="1:13" ht="17.25">
      <c r="A1" s="57" t="s">
        <v>305</v>
      </c>
      <c r="B1" s="57"/>
      <c r="C1" s="57"/>
      <c r="D1" s="57"/>
      <c r="E1" s="57"/>
      <c r="F1" s="57"/>
      <c r="H1" s="57" t="s">
        <v>307</v>
      </c>
      <c r="I1" s="57"/>
      <c r="J1" s="57"/>
      <c r="K1" s="57"/>
      <c r="L1" s="57"/>
      <c r="M1" s="57"/>
    </row>
    <row r="2" spans="1:13">
      <c r="A2" s="3" t="s">
        <v>70</v>
      </c>
      <c r="B2" s="3" t="s">
        <v>116</v>
      </c>
      <c r="C2" s="3" t="s">
        <v>117</v>
      </c>
      <c r="D2" s="3" t="s">
        <v>118</v>
      </c>
      <c r="E2" s="3" t="s">
        <v>119</v>
      </c>
      <c r="F2" s="3" t="s">
        <v>120</v>
      </c>
      <c r="H2" s="3" t="s">
        <v>70</v>
      </c>
      <c r="I2" s="3" t="s">
        <v>116</v>
      </c>
      <c r="J2" s="3" t="s">
        <v>117</v>
      </c>
      <c r="K2" s="3" t="s">
        <v>118</v>
      </c>
      <c r="L2" s="3" t="s">
        <v>119</v>
      </c>
      <c r="M2" s="3" t="s">
        <v>120</v>
      </c>
    </row>
    <row r="3" spans="1:13">
      <c r="A3" s="17" t="s">
        <v>121</v>
      </c>
      <c r="B3" s="20">
        <v>100</v>
      </c>
      <c r="C3" s="20">
        <v>60</v>
      </c>
      <c r="D3" s="20">
        <f>B3*C3</f>
        <v>6000</v>
      </c>
      <c r="E3" s="20">
        <v>24</v>
      </c>
      <c r="F3" s="20">
        <f>D3-E3</f>
        <v>5976</v>
      </c>
      <c r="H3" s="17" t="s">
        <v>121</v>
      </c>
      <c r="I3" s="20">
        <v>100</v>
      </c>
      <c r="J3" s="20">
        <v>64</v>
      </c>
      <c r="K3" s="20">
        <f>I3*J3</f>
        <v>6400</v>
      </c>
      <c r="L3" s="20">
        <v>26</v>
      </c>
      <c r="M3" s="20">
        <f>K3-L3</f>
        <v>6374</v>
      </c>
    </row>
    <row r="4" spans="1:13">
      <c r="A4" s="17" t="s">
        <v>122</v>
      </c>
      <c r="B4" s="20">
        <v>150</v>
      </c>
      <c r="C4" s="20">
        <v>60</v>
      </c>
      <c r="D4" s="20">
        <f t="shared" ref="D4:D9" si="0">B4*C4</f>
        <v>9000</v>
      </c>
      <c r="E4" s="20">
        <v>36</v>
      </c>
      <c r="F4" s="20">
        <f t="shared" ref="F4:F9" si="1">D4-E4</f>
        <v>8964</v>
      </c>
      <c r="H4" s="17" t="s">
        <v>122</v>
      </c>
      <c r="I4" s="20">
        <v>150</v>
      </c>
      <c r="J4" s="20">
        <v>64</v>
      </c>
      <c r="K4" s="20">
        <f t="shared" ref="K4:K9" si="2">I4*J4</f>
        <v>9600</v>
      </c>
      <c r="L4" s="20">
        <v>39</v>
      </c>
      <c r="M4" s="20">
        <f t="shared" ref="M4:M9" si="3">K4-L4</f>
        <v>9561</v>
      </c>
    </row>
    <row r="5" spans="1:13">
      <c r="A5" s="17" t="s">
        <v>123</v>
      </c>
      <c r="B5" s="20">
        <v>200</v>
      </c>
      <c r="C5" s="20">
        <v>60</v>
      </c>
      <c r="D5" s="20">
        <f t="shared" si="0"/>
        <v>12000</v>
      </c>
      <c r="E5" s="20">
        <v>48</v>
      </c>
      <c r="F5" s="20">
        <f t="shared" si="1"/>
        <v>11952</v>
      </c>
      <c r="H5" s="17" t="s">
        <v>123</v>
      </c>
      <c r="I5" s="20">
        <v>200</v>
      </c>
      <c r="J5" s="20">
        <v>64</v>
      </c>
      <c r="K5" s="20">
        <f t="shared" si="2"/>
        <v>12800</v>
      </c>
      <c r="L5" s="20">
        <v>52</v>
      </c>
      <c r="M5" s="20">
        <f t="shared" si="3"/>
        <v>12748</v>
      </c>
    </row>
    <row r="6" spans="1:13">
      <c r="A6" s="17" t="s">
        <v>124</v>
      </c>
      <c r="B6" s="20">
        <v>120</v>
      </c>
      <c r="C6" s="20">
        <v>60</v>
      </c>
      <c r="D6" s="20">
        <f t="shared" si="0"/>
        <v>7200</v>
      </c>
      <c r="E6" s="20">
        <v>29</v>
      </c>
      <c r="F6" s="20">
        <f t="shared" si="1"/>
        <v>7171</v>
      </c>
      <c r="H6" s="17" t="s">
        <v>124</v>
      </c>
      <c r="I6" s="20">
        <v>120</v>
      </c>
      <c r="J6" s="20">
        <v>64</v>
      </c>
      <c r="K6" s="20">
        <f t="shared" si="2"/>
        <v>7680</v>
      </c>
      <c r="L6" s="20">
        <v>31</v>
      </c>
      <c r="M6" s="20">
        <f t="shared" si="3"/>
        <v>7649</v>
      </c>
    </row>
    <row r="7" spans="1:13">
      <c r="A7" s="17" t="s">
        <v>125</v>
      </c>
      <c r="B7" s="20">
        <v>80</v>
      </c>
      <c r="C7" s="20">
        <v>60</v>
      </c>
      <c r="D7" s="20">
        <f t="shared" si="0"/>
        <v>4800</v>
      </c>
      <c r="E7" s="20">
        <v>19</v>
      </c>
      <c r="F7" s="20">
        <f t="shared" si="1"/>
        <v>4781</v>
      </c>
      <c r="H7" s="17" t="s">
        <v>125</v>
      </c>
      <c r="I7" s="20">
        <v>80</v>
      </c>
      <c r="J7" s="20">
        <v>64</v>
      </c>
      <c r="K7" s="20">
        <f t="shared" si="2"/>
        <v>5120</v>
      </c>
      <c r="L7" s="20">
        <v>21</v>
      </c>
      <c r="M7" s="20">
        <f t="shared" si="3"/>
        <v>5099</v>
      </c>
    </row>
    <row r="8" spans="1:13">
      <c r="A8" s="17" t="s">
        <v>126</v>
      </c>
      <c r="B8" s="20">
        <v>200</v>
      </c>
      <c r="C8" s="20">
        <v>60</v>
      </c>
      <c r="D8" s="20">
        <f t="shared" si="0"/>
        <v>12000</v>
      </c>
      <c r="E8" s="20">
        <v>48</v>
      </c>
      <c r="F8" s="20">
        <f t="shared" si="1"/>
        <v>11952</v>
      </c>
      <c r="H8" s="17" t="s">
        <v>126</v>
      </c>
      <c r="I8" s="20">
        <v>200</v>
      </c>
      <c r="J8" s="20">
        <v>64</v>
      </c>
      <c r="K8" s="20">
        <f t="shared" si="2"/>
        <v>12800</v>
      </c>
      <c r="L8" s="20">
        <v>52</v>
      </c>
      <c r="M8" s="20">
        <f t="shared" si="3"/>
        <v>12748</v>
      </c>
    </row>
    <row r="9" spans="1:13">
      <c r="A9" s="17" t="s">
        <v>127</v>
      </c>
      <c r="B9" s="20">
        <v>180</v>
      </c>
      <c r="C9" s="20">
        <v>60</v>
      </c>
      <c r="D9" s="20">
        <f t="shared" si="0"/>
        <v>10800</v>
      </c>
      <c r="E9" s="20">
        <v>43</v>
      </c>
      <c r="F9" s="20">
        <f t="shared" si="1"/>
        <v>10757</v>
      </c>
      <c r="H9" s="17" t="s">
        <v>127</v>
      </c>
      <c r="I9" s="20">
        <v>180</v>
      </c>
      <c r="J9" s="20">
        <v>64</v>
      </c>
      <c r="K9" s="20">
        <f t="shared" si="2"/>
        <v>11520</v>
      </c>
      <c r="L9" s="20">
        <v>47</v>
      </c>
      <c r="M9" s="20">
        <f t="shared" si="3"/>
        <v>11473</v>
      </c>
    </row>
    <row r="11" spans="1:13" ht="20.25">
      <c r="A11" s="57" t="s">
        <v>306</v>
      </c>
      <c r="B11" s="57"/>
      <c r="C11" s="57"/>
      <c r="D11" s="57"/>
      <c r="E11" s="57"/>
      <c r="F11" s="57"/>
      <c r="H11" s="58" t="s">
        <v>128</v>
      </c>
      <c r="I11" s="58"/>
      <c r="J11" s="58"/>
      <c r="K11" s="58"/>
      <c r="L11" s="18"/>
      <c r="M11" s="18"/>
    </row>
    <row r="12" spans="1:13">
      <c r="A12" s="3" t="s">
        <v>70</v>
      </c>
      <c r="B12" s="3" t="s">
        <v>116</v>
      </c>
      <c r="C12" s="3" t="s">
        <v>117</v>
      </c>
      <c r="D12" s="3" t="s">
        <v>118</v>
      </c>
      <c r="E12" s="3" t="s">
        <v>119</v>
      </c>
      <c r="F12" s="3" t="s">
        <v>120</v>
      </c>
      <c r="H12" s="3" t="s">
        <v>70</v>
      </c>
      <c r="I12" s="3" t="s">
        <v>118</v>
      </c>
      <c r="J12" s="3" t="s">
        <v>119</v>
      </c>
      <c r="K12" s="3" t="s">
        <v>120</v>
      </c>
    </row>
    <row r="13" spans="1:13">
      <c r="A13" s="17" t="s">
        <v>121</v>
      </c>
      <c r="B13" s="20">
        <v>100</v>
      </c>
      <c r="C13" s="20">
        <v>62</v>
      </c>
      <c r="D13" s="20">
        <f>B13*C13</f>
        <v>6200</v>
      </c>
      <c r="E13" s="20">
        <v>22</v>
      </c>
      <c r="F13" s="20">
        <f>D13-E13</f>
        <v>6178</v>
      </c>
      <c r="H13" s="17" t="s">
        <v>121</v>
      </c>
      <c r="I13" s="33">
        <v>6200</v>
      </c>
      <c r="J13" s="33">
        <v>24</v>
      </c>
      <c r="K13" s="33">
        <v>6176</v>
      </c>
    </row>
    <row r="14" spans="1:13">
      <c r="A14" s="17" t="s">
        <v>122</v>
      </c>
      <c r="B14" s="20">
        <v>150</v>
      </c>
      <c r="C14" s="20">
        <v>62</v>
      </c>
      <c r="D14" s="20">
        <f t="shared" ref="D14:D19" si="4">B14*C14</f>
        <v>9300</v>
      </c>
      <c r="E14" s="20">
        <v>33</v>
      </c>
      <c r="F14" s="20">
        <f t="shared" ref="F14:F19" si="5">D14-E14</f>
        <v>9267</v>
      </c>
      <c r="H14" s="17" t="s">
        <v>122</v>
      </c>
      <c r="I14" s="33">
        <v>9300</v>
      </c>
      <c r="J14" s="33">
        <v>36</v>
      </c>
      <c r="K14" s="33">
        <v>9264</v>
      </c>
    </row>
    <row r="15" spans="1:13">
      <c r="A15" s="17" t="s">
        <v>123</v>
      </c>
      <c r="B15" s="20">
        <v>200</v>
      </c>
      <c r="C15" s="20">
        <v>62</v>
      </c>
      <c r="D15" s="20">
        <f t="shared" si="4"/>
        <v>12400</v>
      </c>
      <c r="E15" s="20">
        <v>43</v>
      </c>
      <c r="F15" s="20">
        <f t="shared" si="5"/>
        <v>12357</v>
      </c>
      <c r="H15" s="17" t="s">
        <v>123</v>
      </c>
      <c r="I15" s="33">
        <v>12400</v>
      </c>
      <c r="J15" s="33">
        <v>47.666666666666664</v>
      </c>
      <c r="K15" s="33">
        <v>12352.333333333334</v>
      </c>
    </row>
    <row r="16" spans="1:13">
      <c r="A16" s="17" t="s">
        <v>124</v>
      </c>
      <c r="B16" s="20">
        <v>120</v>
      </c>
      <c r="C16" s="20">
        <v>62</v>
      </c>
      <c r="D16" s="20">
        <f t="shared" si="4"/>
        <v>7440</v>
      </c>
      <c r="E16" s="20">
        <v>26</v>
      </c>
      <c r="F16" s="20">
        <f t="shared" si="5"/>
        <v>7414</v>
      </c>
      <c r="H16" s="17" t="s">
        <v>124</v>
      </c>
      <c r="I16" s="33">
        <v>7440</v>
      </c>
      <c r="J16" s="33">
        <v>28.666666666666668</v>
      </c>
      <c r="K16" s="33">
        <v>7411.333333333333</v>
      </c>
    </row>
    <row r="17" spans="1:11">
      <c r="A17" s="17" t="s">
        <v>125</v>
      </c>
      <c r="B17" s="20">
        <v>80</v>
      </c>
      <c r="C17" s="20">
        <v>62</v>
      </c>
      <c r="D17" s="20">
        <f t="shared" si="4"/>
        <v>4960</v>
      </c>
      <c r="E17" s="20">
        <v>17</v>
      </c>
      <c r="F17" s="20">
        <f t="shared" si="5"/>
        <v>4943</v>
      </c>
      <c r="H17" s="17" t="s">
        <v>125</v>
      </c>
      <c r="I17" s="33">
        <v>4960</v>
      </c>
      <c r="J17" s="33">
        <v>19</v>
      </c>
      <c r="K17" s="33">
        <v>4941</v>
      </c>
    </row>
    <row r="18" spans="1:11">
      <c r="A18" s="17" t="s">
        <v>126</v>
      </c>
      <c r="B18" s="20">
        <v>200</v>
      </c>
      <c r="C18" s="20">
        <v>62</v>
      </c>
      <c r="D18" s="20">
        <f t="shared" si="4"/>
        <v>12400</v>
      </c>
      <c r="E18" s="20">
        <v>43</v>
      </c>
      <c r="F18" s="20">
        <f t="shared" si="5"/>
        <v>12357</v>
      </c>
      <c r="H18" s="17" t="s">
        <v>126</v>
      </c>
      <c r="I18" s="33">
        <v>12400</v>
      </c>
      <c r="J18" s="33">
        <v>47.666666666666664</v>
      </c>
      <c r="K18" s="33">
        <v>12352.333333333334</v>
      </c>
    </row>
    <row r="19" spans="1:11">
      <c r="A19" s="17" t="s">
        <v>127</v>
      </c>
      <c r="B19" s="20">
        <v>180</v>
      </c>
      <c r="C19" s="20">
        <v>62</v>
      </c>
      <c r="D19" s="20">
        <f t="shared" si="4"/>
        <v>11160</v>
      </c>
      <c r="E19" s="20">
        <v>39</v>
      </c>
      <c r="F19" s="20">
        <f t="shared" si="5"/>
        <v>11121</v>
      </c>
      <c r="H19" s="17" t="s">
        <v>127</v>
      </c>
      <c r="I19" s="33">
        <v>11160</v>
      </c>
      <c r="J19" s="33">
        <v>43</v>
      </c>
      <c r="K19" s="33">
        <v>11117</v>
      </c>
    </row>
    <row r="23" spans="1:11">
      <c r="I23" s="19"/>
    </row>
  </sheetData>
  <dataConsolidate function="average" topLabels="1">
    <dataRefs count="3">
      <dataRef ref="A2:F9" sheet="분석작업-1"/>
      <dataRef ref="H2:M9" sheet="분석작업-1"/>
      <dataRef ref="A12:F19" sheet="분석작업-1"/>
    </dataRefs>
  </dataConsolidate>
  <mergeCells count="4">
    <mergeCell ref="A1:F1"/>
    <mergeCell ref="H1:M1"/>
    <mergeCell ref="A11:F11"/>
    <mergeCell ref="H11:K1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outlinePr summaryBelow="0"/>
  </sheetPr>
  <dimension ref="B1:F13"/>
  <sheetViews>
    <sheetView showGridLines="0" workbookViewId="0"/>
  </sheetViews>
  <sheetFormatPr defaultRowHeight="16.5" outlineLevelRow="1" outlineLevelCol="1"/>
  <cols>
    <col min="3" max="3" width="11" bestFit="1" customWidth="1"/>
    <col min="4" max="6" width="10.875" bestFit="1" customWidth="1" outlineLevel="1"/>
  </cols>
  <sheetData>
    <row r="1" spans="2:6" ht="17.25" thickBot="1"/>
    <row r="2" spans="2:6">
      <c r="B2" s="39" t="s">
        <v>297</v>
      </c>
      <c r="C2" s="40"/>
      <c r="D2" s="46"/>
      <c r="E2" s="46"/>
      <c r="F2" s="46"/>
    </row>
    <row r="3" spans="2:6" collapsed="1">
      <c r="B3" s="38"/>
      <c r="C3" s="38"/>
      <c r="D3" s="47" t="s">
        <v>299</v>
      </c>
      <c r="E3" s="47" t="s">
        <v>294</v>
      </c>
      <c r="F3" s="47" t="s">
        <v>296</v>
      </c>
    </row>
    <row r="4" spans="2:6" ht="40.5" hidden="1" outlineLevel="1">
      <c r="B4" s="42"/>
      <c r="C4" s="42"/>
      <c r="D4" s="34"/>
      <c r="E4" s="49" t="s">
        <v>295</v>
      </c>
      <c r="F4" s="49" t="s">
        <v>295</v>
      </c>
    </row>
    <row r="5" spans="2:6">
      <c r="B5" s="43" t="s">
        <v>298</v>
      </c>
      <c r="C5" s="44"/>
      <c r="D5" s="41"/>
      <c r="E5" s="41"/>
      <c r="F5" s="41"/>
    </row>
    <row r="6" spans="2:6" outlineLevel="1">
      <c r="B6" s="42"/>
      <c r="C6" s="42" t="s">
        <v>290</v>
      </c>
      <c r="D6" s="35">
        <v>0.5</v>
      </c>
      <c r="E6" s="48">
        <v>0.6</v>
      </c>
      <c r="F6" s="48">
        <v>0.4</v>
      </c>
    </row>
    <row r="7" spans="2:6">
      <c r="B7" s="43" t="s">
        <v>300</v>
      </c>
      <c r="C7" s="44"/>
      <c r="D7" s="41"/>
      <c r="E7" s="41"/>
      <c r="F7" s="41"/>
    </row>
    <row r="8" spans="2:6" outlineLevel="1">
      <c r="B8" s="42"/>
      <c r="C8" s="42" t="s">
        <v>291</v>
      </c>
      <c r="D8" s="36">
        <v>2948000</v>
      </c>
      <c r="E8" s="36">
        <v>3130000</v>
      </c>
      <c r="F8" s="36">
        <v>2766000</v>
      </c>
    </row>
    <row r="9" spans="2:6" outlineLevel="1">
      <c r="B9" s="42"/>
      <c r="C9" s="42" t="s">
        <v>292</v>
      </c>
      <c r="D9" s="36">
        <v>3243000</v>
      </c>
      <c r="E9" s="36">
        <v>3443000</v>
      </c>
      <c r="F9" s="36">
        <v>3043000</v>
      </c>
    </row>
    <row r="10" spans="2:6" ht="17.25" outlineLevel="1" thickBot="1">
      <c r="B10" s="45"/>
      <c r="C10" s="45" t="s">
        <v>293</v>
      </c>
      <c r="D10" s="37">
        <v>3243000</v>
      </c>
      <c r="E10" s="37">
        <v>3443000</v>
      </c>
      <c r="F10" s="37">
        <v>3043000</v>
      </c>
    </row>
    <row r="11" spans="2:6">
      <c r="B11" t="s">
        <v>301</v>
      </c>
    </row>
    <row r="12" spans="2:6">
      <c r="B12" t="s">
        <v>302</v>
      </c>
    </row>
    <row r="13" spans="2:6">
      <c r="B13" t="s">
        <v>303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17"/>
  <sheetViews>
    <sheetView workbookViewId="0">
      <selection sqref="A1:H1"/>
    </sheetView>
  </sheetViews>
  <sheetFormatPr defaultRowHeight="16.5"/>
  <cols>
    <col min="1" max="1" width="11" bestFit="1" customWidth="1"/>
    <col min="3" max="3" width="9.25" bestFit="1" customWidth="1"/>
    <col min="4" max="4" width="10.875" bestFit="1" customWidth="1"/>
    <col min="5" max="5" width="13" bestFit="1" customWidth="1"/>
    <col min="6" max="6" width="11.875" bestFit="1" customWidth="1"/>
    <col min="7" max="8" width="10.875" bestFit="1" customWidth="1"/>
  </cols>
  <sheetData>
    <row r="1" spans="1:8" ht="20.25">
      <c r="A1" s="59" t="s">
        <v>129</v>
      </c>
      <c r="B1" s="59"/>
      <c r="C1" s="59"/>
      <c r="D1" s="59"/>
      <c r="E1" s="59"/>
      <c r="F1" s="59"/>
      <c r="G1" s="59"/>
      <c r="H1" s="59"/>
    </row>
    <row r="2" spans="1:8" ht="20.25">
      <c r="A2" s="21"/>
      <c r="B2" s="21"/>
      <c r="C2" s="21"/>
      <c r="D2" s="21"/>
      <c r="E2" s="21"/>
      <c r="F2" s="21"/>
      <c r="G2" s="21"/>
    </row>
    <row r="3" spans="1:8">
      <c r="A3" s="22" t="s">
        <v>130</v>
      </c>
      <c r="B3" s="22" t="s">
        <v>131</v>
      </c>
      <c r="C3" s="22" t="s">
        <v>132</v>
      </c>
      <c r="D3" s="22" t="s">
        <v>133</v>
      </c>
      <c r="E3" s="22" t="s">
        <v>134</v>
      </c>
      <c r="F3" s="22" t="s">
        <v>135</v>
      </c>
      <c r="G3" s="22" t="s">
        <v>136</v>
      </c>
      <c r="H3" s="22" t="s">
        <v>137</v>
      </c>
    </row>
    <row r="4" spans="1:8">
      <c r="A4" s="22" t="s">
        <v>138</v>
      </c>
      <c r="B4" s="23" t="s">
        <v>139</v>
      </c>
      <c r="C4" s="23">
        <v>8</v>
      </c>
      <c r="D4" s="27">
        <v>3600000</v>
      </c>
      <c r="E4" s="27">
        <f>D4*12%</f>
        <v>432000</v>
      </c>
      <c r="F4" s="27">
        <f>D4*$B$17</f>
        <v>1800000</v>
      </c>
      <c r="G4" s="27">
        <f>ROUND(SUM(D4:F4)*9%,-3)</f>
        <v>525000</v>
      </c>
      <c r="H4" s="27">
        <f>SUM(D4:F4)-G4</f>
        <v>5307000</v>
      </c>
    </row>
    <row r="5" spans="1:8">
      <c r="A5" s="22" t="s">
        <v>140</v>
      </c>
      <c r="B5" s="23" t="s">
        <v>141</v>
      </c>
      <c r="C5" s="23">
        <v>4</v>
      </c>
      <c r="D5" s="27">
        <v>2000000</v>
      </c>
      <c r="E5" s="27">
        <f t="shared" ref="E5:E15" si="0">D5*12%</f>
        <v>240000</v>
      </c>
      <c r="F5" s="27">
        <f t="shared" ref="F5:F15" si="1">D5*$B$17</f>
        <v>1000000</v>
      </c>
      <c r="G5" s="27">
        <f t="shared" ref="G5:G15" si="2">ROUND(SUM(D5:F5)*9%,-3)</f>
        <v>292000</v>
      </c>
      <c r="H5" s="27">
        <f t="shared" ref="H5:H15" si="3">SUM(D5:F5)-G5</f>
        <v>2948000</v>
      </c>
    </row>
    <row r="6" spans="1:8">
      <c r="A6" s="22" t="s">
        <v>142</v>
      </c>
      <c r="B6" s="23" t="s">
        <v>143</v>
      </c>
      <c r="C6" s="23">
        <v>7</v>
      </c>
      <c r="D6" s="27">
        <v>2800000</v>
      </c>
      <c r="E6" s="27">
        <f t="shared" si="0"/>
        <v>336000</v>
      </c>
      <c r="F6" s="27">
        <f t="shared" si="1"/>
        <v>1400000</v>
      </c>
      <c r="G6" s="27">
        <f t="shared" si="2"/>
        <v>408000</v>
      </c>
      <c r="H6" s="27">
        <f t="shared" si="3"/>
        <v>4128000</v>
      </c>
    </row>
    <row r="7" spans="1:8">
      <c r="A7" s="22" t="s">
        <v>144</v>
      </c>
      <c r="B7" s="23" t="s">
        <v>141</v>
      </c>
      <c r="C7" s="23">
        <v>5</v>
      </c>
      <c r="D7" s="27">
        <v>2200000</v>
      </c>
      <c r="E7" s="27">
        <f t="shared" si="0"/>
        <v>264000</v>
      </c>
      <c r="F7" s="27">
        <f t="shared" si="1"/>
        <v>1100000</v>
      </c>
      <c r="G7" s="27">
        <f t="shared" si="2"/>
        <v>321000</v>
      </c>
      <c r="H7" s="27">
        <f t="shared" si="3"/>
        <v>3243000</v>
      </c>
    </row>
    <row r="8" spans="1:8">
      <c r="A8" s="22" t="s">
        <v>145</v>
      </c>
      <c r="B8" s="23" t="s">
        <v>139</v>
      </c>
      <c r="C8" s="23">
        <v>4</v>
      </c>
      <c r="D8" s="27">
        <v>3400000</v>
      </c>
      <c r="E8" s="27">
        <f t="shared" si="0"/>
        <v>408000</v>
      </c>
      <c r="F8" s="27">
        <f t="shared" si="1"/>
        <v>1700000</v>
      </c>
      <c r="G8" s="27">
        <f t="shared" si="2"/>
        <v>496000</v>
      </c>
      <c r="H8" s="27">
        <f t="shared" si="3"/>
        <v>5012000</v>
      </c>
    </row>
    <row r="9" spans="1:8">
      <c r="A9" s="22" t="s">
        <v>146</v>
      </c>
      <c r="B9" s="23" t="s">
        <v>141</v>
      </c>
      <c r="C9" s="23">
        <v>5</v>
      </c>
      <c r="D9" s="27">
        <v>2200000</v>
      </c>
      <c r="E9" s="27">
        <f t="shared" si="0"/>
        <v>264000</v>
      </c>
      <c r="F9" s="27">
        <f t="shared" si="1"/>
        <v>1100000</v>
      </c>
      <c r="G9" s="27">
        <f t="shared" si="2"/>
        <v>321000</v>
      </c>
      <c r="H9" s="27">
        <f t="shared" si="3"/>
        <v>3243000</v>
      </c>
    </row>
    <row r="10" spans="1:8">
      <c r="A10" s="22" t="s">
        <v>147</v>
      </c>
      <c r="B10" s="23" t="s">
        <v>143</v>
      </c>
      <c r="C10" s="23">
        <v>4</v>
      </c>
      <c r="D10" s="27">
        <v>2500000</v>
      </c>
      <c r="E10" s="27">
        <f t="shared" si="0"/>
        <v>300000</v>
      </c>
      <c r="F10" s="27">
        <f t="shared" si="1"/>
        <v>1250000</v>
      </c>
      <c r="G10" s="27">
        <f t="shared" si="2"/>
        <v>365000</v>
      </c>
      <c r="H10" s="27">
        <f t="shared" si="3"/>
        <v>3685000</v>
      </c>
    </row>
    <row r="11" spans="1:8">
      <c r="A11" s="22" t="s">
        <v>148</v>
      </c>
      <c r="B11" s="23" t="s">
        <v>149</v>
      </c>
      <c r="C11" s="23">
        <v>3</v>
      </c>
      <c r="D11" s="27">
        <v>2000000</v>
      </c>
      <c r="E11" s="27">
        <f t="shared" si="0"/>
        <v>240000</v>
      </c>
      <c r="F11" s="27">
        <f t="shared" si="1"/>
        <v>1000000</v>
      </c>
      <c r="G11" s="27">
        <f t="shared" si="2"/>
        <v>292000</v>
      </c>
      <c r="H11" s="27">
        <f t="shared" si="3"/>
        <v>2948000</v>
      </c>
    </row>
    <row r="12" spans="1:8">
      <c r="A12" s="22" t="s">
        <v>150</v>
      </c>
      <c r="B12" s="23" t="s">
        <v>139</v>
      </c>
      <c r="C12" s="23">
        <v>2</v>
      </c>
      <c r="D12" s="27">
        <v>3100000</v>
      </c>
      <c r="E12" s="27">
        <f t="shared" si="0"/>
        <v>372000</v>
      </c>
      <c r="F12" s="27">
        <f t="shared" si="1"/>
        <v>1550000</v>
      </c>
      <c r="G12" s="27">
        <f t="shared" si="2"/>
        <v>452000</v>
      </c>
      <c r="H12" s="27">
        <f t="shared" si="3"/>
        <v>4570000</v>
      </c>
    </row>
    <row r="13" spans="1:8">
      <c r="A13" s="22" t="s">
        <v>151</v>
      </c>
      <c r="B13" s="23" t="s">
        <v>149</v>
      </c>
      <c r="C13" s="23">
        <v>1</v>
      </c>
      <c r="D13" s="27">
        <v>1800000</v>
      </c>
      <c r="E13" s="27">
        <f t="shared" si="0"/>
        <v>216000</v>
      </c>
      <c r="F13" s="27">
        <f t="shared" si="1"/>
        <v>900000</v>
      </c>
      <c r="G13" s="27">
        <f t="shared" si="2"/>
        <v>262000</v>
      </c>
      <c r="H13" s="27">
        <f t="shared" si="3"/>
        <v>2654000</v>
      </c>
    </row>
    <row r="14" spans="1:8">
      <c r="A14" s="22" t="s">
        <v>152</v>
      </c>
      <c r="B14" s="23" t="s">
        <v>143</v>
      </c>
      <c r="C14" s="23">
        <v>4</v>
      </c>
      <c r="D14" s="27">
        <v>2500000</v>
      </c>
      <c r="E14" s="27">
        <f t="shared" si="0"/>
        <v>300000</v>
      </c>
      <c r="F14" s="27">
        <f t="shared" si="1"/>
        <v>1250000</v>
      </c>
      <c r="G14" s="27">
        <f t="shared" si="2"/>
        <v>365000</v>
      </c>
      <c r="H14" s="27">
        <f t="shared" si="3"/>
        <v>3685000</v>
      </c>
    </row>
    <row r="15" spans="1:8">
      <c r="A15" s="22" t="s">
        <v>153</v>
      </c>
      <c r="B15" s="23" t="s">
        <v>149</v>
      </c>
      <c r="C15" s="23">
        <v>3</v>
      </c>
      <c r="D15" s="27">
        <v>2000000</v>
      </c>
      <c r="E15" s="27">
        <f t="shared" si="0"/>
        <v>240000</v>
      </c>
      <c r="F15" s="27">
        <f t="shared" si="1"/>
        <v>1000000</v>
      </c>
      <c r="G15" s="27">
        <f t="shared" si="2"/>
        <v>292000</v>
      </c>
      <c r="H15" s="27">
        <f t="shared" si="3"/>
        <v>2948000</v>
      </c>
    </row>
    <row r="16" spans="1:8">
      <c r="A16" s="24"/>
      <c r="B16" s="24"/>
      <c r="C16" s="24"/>
    </row>
    <row r="17" spans="1:7">
      <c r="A17" s="25" t="s">
        <v>154</v>
      </c>
      <c r="B17" s="26">
        <v>0.5</v>
      </c>
      <c r="C17" s="24"/>
      <c r="D17" s="24"/>
      <c r="E17" s="24"/>
      <c r="F17" s="24"/>
      <c r="G17" s="24"/>
    </row>
  </sheetData>
  <scenarios current="1" sqref="H5 H7 H9">
    <scenario name="비율증가" locked="1" count="1" user="시나공" comment="만든 사람 시나공 날짜 2013-03-08">
      <inputCells r="B17" val="0.6" numFmtId="9"/>
    </scenario>
    <scenario name="비율인하" locked="1" count="1" user="시나공" comment="만든 사람 시나공 날짜 2013-03-08">
      <inputCells r="B17" val="0.4" numFmtId="9"/>
    </scenario>
  </scenarios>
  <mergeCells count="1">
    <mergeCell ref="A1:H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16"/>
  <sheetViews>
    <sheetView workbookViewId="0">
      <selection sqref="A1:H1"/>
    </sheetView>
  </sheetViews>
  <sheetFormatPr defaultRowHeight="16.5"/>
  <cols>
    <col min="4" max="8" width="9.375" bestFit="1" customWidth="1"/>
  </cols>
  <sheetData>
    <row r="1" spans="1:8" ht="20.25">
      <c r="A1" s="60" t="s">
        <v>155</v>
      </c>
      <c r="B1" s="60"/>
      <c r="C1" s="60"/>
      <c r="D1" s="60"/>
      <c r="E1" s="60"/>
      <c r="F1" s="60"/>
      <c r="G1" s="60"/>
      <c r="H1" s="60"/>
    </row>
    <row r="3" spans="1:8">
      <c r="A3" s="50" t="s">
        <v>308</v>
      </c>
      <c r="B3" s="51" t="s">
        <v>309</v>
      </c>
      <c r="C3" s="51" t="s">
        <v>310</v>
      </c>
      <c r="D3" s="51" t="s">
        <v>311</v>
      </c>
      <c r="E3" s="51" t="s">
        <v>312</v>
      </c>
      <c r="F3" s="51" t="s">
        <v>313</v>
      </c>
      <c r="G3" s="51" t="s">
        <v>314</v>
      </c>
      <c r="H3" s="51" t="s">
        <v>315</v>
      </c>
    </row>
    <row r="4" spans="1:8">
      <c r="A4" s="3" t="s">
        <v>157</v>
      </c>
      <c r="B4" s="3" t="s">
        <v>158</v>
      </c>
      <c r="C4" s="3" t="s">
        <v>159</v>
      </c>
      <c r="D4" s="20">
        <v>60000</v>
      </c>
      <c r="E4" s="20">
        <v>126000</v>
      </c>
      <c r="F4" s="20">
        <v>280000</v>
      </c>
      <c r="G4" s="20">
        <v>84000</v>
      </c>
      <c r="H4" s="28">
        <f>SUM(D4:G4)</f>
        <v>550000</v>
      </c>
    </row>
    <row r="5" spans="1:8">
      <c r="A5" s="3" t="s">
        <v>160</v>
      </c>
      <c r="B5" s="3" t="s">
        <v>161</v>
      </c>
      <c r="C5" s="3" t="s">
        <v>162</v>
      </c>
      <c r="D5" s="20">
        <v>130000</v>
      </c>
      <c r="E5" s="20">
        <v>90000</v>
      </c>
      <c r="F5" s="20">
        <v>200000</v>
      </c>
      <c r="G5" s="20">
        <v>60000</v>
      </c>
      <c r="H5" s="28">
        <f t="shared" ref="H5:H13" si="0">SUM(D5:G5)</f>
        <v>480000</v>
      </c>
    </row>
    <row r="6" spans="1:8">
      <c r="A6" s="3" t="s">
        <v>163</v>
      </c>
      <c r="B6" s="3" t="s">
        <v>164</v>
      </c>
      <c r="C6" s="3" t="s">
        <v>165</v>
      </c>
      <c r="D6" s="20">
        <v>100000</v>
      </c>
      <c r="E6" s="20">
        <v>180000</v>
      </c>
      <c r="F6" s="20">
        <v>400000</v>
      </c>
      <c r="G6" s="20">
        <v>120000</v>
      </c>
      <c r="H6" s="28">
        <f t="shared" si="0"/>
        <v>800000</v>
      </c>
    </row>
    <row r="7" spans="1:8">
      <c r="A7" s="3" t="s">
        <v>166</v>
      </c>
      <c r="B7" s="3" t="s">
        <v>167</v>
      </c>
      <c r="C7" s="3" t="s">
        <v>168</v>
      </c>
      <c r="D7" s="20">
        <v>110000</v>
      </c>
      <c r="E7" s="20">
        <v>54000</v>
      </c>
      <c r="F7" s="20">
        <v>120000</v>
      </c>
      <c r="G7" s="20">
        <v>36000</v>
      </c>
      <c r="H7" s="28">
        <f t="shared" si="0"/>
        <v>320000</v>
      </c>
    </row>
    <row r="8" spans="1:8">
      <c r="A8" s="3" t="s">
        <v>169</v>
      </c>
      <c r="B8" s="3" t="s">
        <v>170</v>
      </c>
      <c r="C8" s="3" t="s">
        <v>171</v>
      </c>
      <c r="D8" s="20">
        <v>110000</v>
      </c>
      <c r="E8" s="20">
        <v>108000</v>
      </c>
      <c r="F8" s="20">
        <v>240000</v>
      </c>
      <c r="G8" s="20">
        <v>72000</v>
      </c>
      <c r="H8" s="28">
        <f t="shared" si="0"/>
        <v>530000</v>
      </c>
    </row>
    <row r="9" spans="1:8">
      <c r="A9" s="3" t="s">
        <v>172</v>
      </c>
      <c r="B9" s="3" t="s">
        <v>173</v>
      </c>
      <c r="C9" s="3" t="s">
        <v>162</v>
      </c>
      <c r="D9" s="20">
        <v>120000</v>
      </c>
      <c r="E9" s="20">
        <v>90000</v>
      </c>
      <c r="F9" s="20">
        <v>200000</v>
      </c>
      <c r="G9" s="20">
        <v>60000</v>
      </c>
      <c r="H9" s="28">
        <f t="shared" si="0"/>
        <v>470000</v>
      </c>
    </row>
    <row r="10" spans="1:8">
      <c r="A10" s="3" t="s">
        <v>174</v>
      </c>
      <c r="B10" s="3" t="s">
        <v>175</v>
      </c>
      <c r="C10" s="3" t="s">
        <v>176</v>
      </c>
      <c r="D10" s="20">
        <v>120000</v>
      </c>
      <c r="E10" s="20">
        <v>144000</v>
      </c>
      <c r="F10" s="20">
        <v>320000</v>
      </c>
      <c r="G10" s="20">
        <v>96000</v>
      </c>
      <c r="H10" s="28">
        <f t="shared" si="0"/>
        <v>680000</v>
      </c>
    </row>
    <row r="11" spans="1:8">
      <c r="A11" s="3" t="s">
        <v>177</v>
      </c>
      <c r="B11" s="3" t="s">
        <v>178</v>
      </c>
      <c r="C11" s="3" t="s">
        <v>179</v>
      </c>
      <c r="D11" s="20">
        <v>100000</v>
      </c>
      <c r="E11" s="20">
        <v>72000</v>
      </c>
      <c r="F11" s="20">
        <v>160000</v>
      </c>
      <c r="G11" s="20">
        <v>48000</v>
      </c>
      <c r="H11" s="28">
        <f t="shared" si="0"/>
        <v>380000</v>
      </c>
    </row>
    <row r="12" spans="1:8">
      <c r="A12" s="3" t="s">
        <v>180</v>
      </c>
      <c r="B12" s="3" t="s">
        <v>181</v>
      </c>
      <c r="C12" s="3" t="s">
        <v>159</v>
      </c>
      <c r="D12" s="20">
        <v>50000</v>
      </c>
      <c r="E12" s="20">
        <v>126000</v>
      </c>
      <c r="F12" s="20">
        <v>280000</v>
      </c>
      <c r="G12" s="20">
        <v>84000</v>
      </c>
      <c r="H12" s="28">
        <f t="shared" si="0"/>
        <v>540000</v>
      </c>
    </row>
    <row r="13" spans="1:8">
      <c r="A13" s="3" t="s">
        <v>182</v>
      </c>
      <c r="B13" s="3" t="s">
        <v>183</v>
      </c>
      <c r="C13" s="3" t="s">
        <v>171</v>
      </c>
      <c r="D13" s="20">
        <v>80000</v>
      </c>
      <c r="E13" s="20">
        <v>108000</v>
      </c>
      <c r="F13" s="20">
        <v>240000</v>
      </c>
      <c r="G13" s="20">
        <v>72000</v>
      </c>
      <c r="H13" s="28">
        <f t="shared" si="0"/>
        <v>500000</v>
      </c>
    </row>
    <row r="16" spans="1:8">
      <c r="G16" t="s">
        <v>304</v>
      </c>
    </row>
  </sheetData>
  <mergeCells count="1">
    <mergeCell ref="A1:H1"/>
  </mergeCells>
  <phoneticPr fontId="1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G12"/>
  <sheetViews>
    <sheetView workbookViewId="0">
      <selection sqref="A1:G1"/>
    </sheetView>
  </sheetViews>
  <sheetFormatPr defaultRowHeight="16.5"/>
  <cols>
    <col min="1" max="1" width="11.625" customWidth="1"/>
    <col min="2" max="2" width="11" bestFit="1" customWidth="1"/>
    <col min="3" max="3" width="13" bestFit="1" customWidth="1"/>
    <col min="4" max="4" width="9" customWidth="1"/>
    <col min="5" max="5" width="9.625" bestFit="1" customWidth="1"/>
    <col min="6" max="7" width="11.875" bestFit="1" customWidth="1"/>
  </cols>
  <sheetData>
    <row r="1" spans="1:7" ht="20.25">
      <c r="A1" s="60" t="s">
        <v>184</v>
      </c>
      <c r="B1" s="60"/>
      <c r="C1" s="60"/>
      <c r="D1" s="60"/>
      <c r="E1" s="60"/>
      <c r="F1" s="60"/>
      <c r="G1" s="60"/>
    </row>
    <row r="3" spans="1:7">
      <c r="A3" s="3" t="s">
        <v>185</v>
      </c>
      <c r="B3" s="3" t="s">
        <v>186</v>
      </c>
      <c r="C3" s="3" t="s">
        <v>7</v>
      </c>
      <c r="D3" s="3" t="s">
        <v>187</v>
      </c>
      <c r="E3" s="3" t="s">
        <v>188</v>
      </c>
      <c r="F3" s="3" t="s">
        <v>189</v>
      </c>
      <c r="G3" s="3" t="s">
        <v>190</v>
      </c>
    </row>
    <row r="4" spans="1:7">
      <c r="A4" s="3" t="s">
        <v>191</v>
      </c>
      <c r="B4" s="3" t="s">
        <v>192</v>
      </c>
      <c r="C4" s="3" t="s">
        <v>193</v>
      </c>
      <c r="D4" s="3" t="s">
        <v>194</v>
      </c>
      <c r="E4" s="20">
        <v>7000</v>
      </c>
      <c r="F4" s="20">
        <v>22650000</v>
      </c>
      <c r="G4" s="20">
        <f>F4+F4*0.4</f>
        <v>31710000</v>
      </c>
    </row>
    <row r="5" spans="1:7">
      <c r="A5" s="3" t="s">
        <v>195</v>
      </c>
      <c r="B5" s="3" t="s">
        <v>196</v>
      </c>
      <c r="C5" s="3" t="s">
        <v>197</v>
      </c>
      <c r="D5" s="3" t="s">
        <v>198</v>
      </c>
      <c r="E5" s="20">
        <v>12000</v>
      </c>
      <c r="F5" s="20">
        <v>15850000</v>
      </c>
      <c r="G5" s="20">
        <f t="shared" ref="G5:G12" si="0">F5+F5*0.4</f>
        <v>22190000</v>
      </c>
    </row>
    <row r="6" spans="1:7">
      <c r="A6" s="3" t="s">
        <v>199</v>
      </c>
      <c r="B6" s="3" t="s">
        <v>200</v>
      </c>
      <c r="C6" s="3" t="s">
        <v>201</v>
      </c>
      <c r="D6" s="3" t="s">
        <v>194</v>
      </c>
      <c r="E6" s="20">
        <v>8000</v>
      </c>
      <c r="F6" s="20">
        <v>17500000</v>
      </c>
      <c r="G6" s="20">
        <f t="shared" si="0"/>
        <v>24500000</v>
      </c>
    </row>
    <row r="7" spans="1:7">
      <c r="A7" s="3" t="s">
        <v>202</v>
      </c>
      <c r="B7" s="3" t="s">
        <v>203</v>
      </c>
      <c r="C7" s="3" t="s">
        <v>2</v>
      </c>
      <c r="D7" s="3" t="s">
        <v>198</v>
      </c>
      <c r="E7" s="20">
        <v>10000</v>
      </c>
      <c r="F7" s="20">
        <v>16800000</v>
      </c>
      <c r="G7" s="20">
        <f t="shared" si="0"/>
        <v>23520000</v>
      </c>
    </row>
    <row r="8" spans="1:7">
      <c r="A8" s="3" t="s">
        <v>204</v>
      </c>
      <c r="B8" s="3" t="s">
        <v>205</v>
      </c>
      <c r="C8" s="3" t="s">
        <v>206</v>
      </c>
      <c r="D8" s="3" t="s">
        <v>194</v>
      </c>
      <c r="E8" s="20">
        <v>6000</v>
      </c>
      <c r="F8" s="20">
        <v>26500000</v>
      </c>
      <c r="G8" s="20">
        <f t="shared" si="0"/>
        <v>37100000</v>
      </c>
    </row>
    <row r="9" spans="1:7">
      <c r="A9" s="3" t="s">
        <v>207</v>
      </c>
      <c r="B9" s="3" t="s">
        <v>208</v>
      </c>
      <c r="C9" s="3" t="s">
        <v>4</v>
      </c>
      <c r="D9" s="3" t="s">
        <v>198</v>
      </c>
      <c r="E9" s="20">
        <v>10000</v>
      </c>
      <c r="F9" s="20">
        <v>17000000</v>
      </c>
      <c r="G9" s="20">
        <f t="shared" si="0"/>
        <v>23800000</v>
      </c>
    </row>
    <row r="10" spans="1:7">
      <c r="A10" s="3" t="s">
        <v>209</v>
      </c>
      <c r="B10" s="3" t="s">
        <v>210</v>
      </c>
      <c r="C10" s="3" t="s">
        <v>211</v>
      </c>
      <c r="D10" s="3" t="s">
        <v>194</v>
      </c>
      <c r="E10" s="20">
        <v>5000</v>
      </c>
      <c r="F10" s="20">
        <v>19740000</v>
      </c>
      <c r="G10" s="20">
        <f t="shared" si="0"/>
        <v>27636000</v>
      </c>
    </row>
    <row r="11" spans="1:7">
      <c r="A11" s="3" t="s">
        <v>212</v>
      </c>
      <c r="B11" s="3" t="s">
        <v>213</v>
      </c>
      <c r="C11" s="3" t="s">
        <v>214</v>
      </c>
      <c r="D11" s="3" t="s">
        <v>194</v>
      </c>
      <c r="E11" s="20">
        <v>8000</v>
      </c>
      <c r="F11" s="20">
        <v>23050000</v>
      </c>
      <c r="G11" s="20">
        <f t="shared" si="0"/>
        <v>32270000</v>
      </c>
    </row>
    <row r="12" spans="1:7">
      <c r="A12" s="3" t="s">
        <v>215</v>
      </c>
      <c r="B12" s="3" t="s">
        <v>216</v>
      </c>
      <c r="C12" s="3" t="s">
        <v>217</v>
      </c>
      <c r="D12" s="3" t="s">
        <v>194</v>
      </c>
      <c r="E12" s="20">
        <v>7000</v>
      </c>
      <c r="F12" s="20">
        <v>18500000</v>
      </c>
      <c r="G12" s="20">
        <f t="shared" si="0"/>
        <v>25900000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7</vt:i4>
      </vt:variant>
    </vt:vector>
  </HeadingPairs>
  <TitlesOfParts>
    <vt:vector size="16" baseType="lpstr">
      <vt:lpstr>기본작업-1</vt:lpstr>
      <vt:lpstr>기본작업-2</vt:lpstr>
      <vt:lpstr>기본작업-3</vt:lpstr>
      <vt:lpstr>계산작업</vt:lpstr>
      <vt:lpstr>분석작업-1</vt:lpstr>
      <vt:lpstr>시나리오 요약</vt:lpstr>
      <vt:lpstr>분석작업-2</vt:lpstr>
      <vt:lpstr>매크로작업</vt:lpstr>
      <vt:lpstr>차트작업</vt:lpstr>
      <vt:lpstr>백만원</vt:lpstr>
      <vt:lpstr>상여금비율</vt:lpstr>
      <vt:lpstr>아시아</vt:lpstr>
      <vt:lpstr>정상인</vt:lpstr>
      <vt:lpstr>조만근</vt:lpstr>
      <vt:lpstr>'기본작업-3'!퀴즈점수</vt:lpstr>
      <vt:lpstr>'기본작업-3'!퀴즈점수_3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쫑</dc:creator>
  <cp:lastModifiedBy>SEEDS</cp:lastModifiedBy>
  <dcterms:created xsi:type="dcterms:W3CDTF">2013-03-06T07:37:24Z</dcterms:created>
  <dcterms:modified xsi:type="dcterms:W3CDTF">2014-02-07T09:27:03Z</dcterms:modified>
</cp:coreProperties>
</file>