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3ACEB772-C86D-4243-A36F-09E38CEE8094}" xr6:coauthVersionLast="47" xr6:coauthVersionMax="47" xr10:uidLastSave="{00000000-0000-0000-0000-000000000000}"/>
  <bookViews>
    <workbookView xWindow="-120" yWindow="-120" windowWidth="29040" windowHeight="15840" tabRatio="902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'기본작업-3'!$B$4:$I$12</definedName>
    <definedName name="_xlnm.Criteria" localSheetId="2">'기본작업-3'!$B$15:$C$17</definedName>
    <definedName name="_xlnm.Extract" localSheetId="2">'기본작업-3'!$B$20:$I$20</definedName>
    <definedName name="기본상여율">'분석작업-2'!$C$13</definedName>
    <definedName name="수당합계">'분석작업-2'!$G$11</definedName>
  </definedNames>
  <calcPr calcId="181029"/>
  <pivotCaches>
    <pivotCache cacheId="4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4" i="7"/>
  <c r="E11" i="6"/>
  <c r="F10" i="6"/>
  <c r="G10" i="6" s="1"/>
  <c r="F9" i="6"/>
  <c r="G9" i="6" s="1"/>
  <c r="F8" i="6"/>
  <c r="G8" i="6" s="1"/>
  <c r="F7" i="6"/>
  <c r="G7" i="6" s="1"/>
  <c r="F6" i="6"/>
  <c r="G6" i="6" s="1"/>
  <c r="F5" i="6"/>
  <c r="G5" i="6" s="1"/>
  <c r="F4" i="6"/>
  <c r="G4" i="6" s="1"/>
  <c r="J15" i="5"/>
  <c r="J14" i="5"/>
  <c r="J13" i="5"/>
  <c r="J12" i="5"/>
  <c r="J11" i="5"/>
  <c r="J10" i="5"/>
  <c r="J9" i="5"/>
  <c r="J8" i="5"/>
  <c r="J7" i="5"/>
  <c r="J6" i="5"/>
  <c r="J5" i="5"/>
  <c r="J4" i="5"/>
  <c r="E13" i="2"/>
  <c r="D13" i="2"/>
  <c r="E12" i="2"/>
  <c r="D12" i="2"/>
  <c r="F11" i="2"/>
  <c r="F10" i="2"/>
  <c r="F9" i="2"/>
  <c r="F8" i="2"/>
  <c r="F7" i="2"/>
  <c r="F6" i="2"/>
  <c r="F5" i="2"/>
  <c r="G11" i="6" l="1"/>
</calcChain>
</file>

<file path=xl/sharedStrings.xml><?xml version="1.0" encoding="utf-8"?>
<sst xmlns="http://schemas.openxmlformats.org/spreadsheetml/2006/main" count="464" uniqueCount="326">
  <si>
    <t>사랑의 이웃돕기 회원 명단</t>
    <phoneticPr fontId="4" type="noConversion"/>
  </si>
  <si>
    <t>상품코드</t>
    <phoneticPr fontId="4" type="noConversion"/>
  </si>
  <si>
    <t>상품명</t>
    <phoneticPr fontId="4" type="noConversion"/>
  </si>
  <si>
    <t>단가</t>
    <phoneticPr fontId="4" type="noConversion"/>
  </si>
  <si>
    <t>판매총액</t>
    <phoneticPr fontId="4" type="noConversion"/>
  </si>
  <si>
    <t>목표총액</t>
    <phoneticPr fontId="4" type="noConversion"/>
  </si>
  <si>
    <t>달성율</t>
    <phoneticPr fontId="4" type="noConversion"/>
  </si>
  <si>
    <t>사과</t>
    <phoneticPr fontId="4" type="noConversion"/>
  </si>
  <si>
    <t>배</t>
    <phoneticPr fontId="4" type="noConversion"/>
  </si>
  <si>
    <t>곶감</t>
    <phoneticPr fontId="4" type="noConversion"/>
  </si>
  <si>
    <t>포도</t>
    <phoneticPr fontId="4" type="noConversion"/>
  </si>
  <si>
    <t>감</t>
    <phoneticPr fontId="4" type="noConversion"/>
  </si>
  <si>
    <t>메론</t>
    <phoneticPr fontId="4" type="noConversion"/>
  </si>
  <si>
    <t>딸기</t>
    <phoneticPr fontId="4" type="noConversion"/>
  </si>
  <si>
    <t>합계</t>
    <phoneticPr fontId="4" type="noConversion"/>
  </si>
  <si>
    <t>평균</t>
    <phoneticPr fontId="4" type="noConversion"/>
  </si>
  <si>
    <t xml:space="preserve"> 출장비 지급 내역서</t>
    <phoneticPr fontId="4" type="noConversion"/>
  </si>
  <si>
    <t>단위: 원</t>
    <phoneticPr fontId="4" type="noConversion"/>
  </si>
  <si>
    <t>사원코드</t>
    <phoneticPr fontId="4" type="noConversion"/>
  </si>
  <si>
    <t>성명</t>
    <phoneticPr fontId="4" type="noConversion"/>
  </si>
  <si>
    <t>직위</t>
    <phoneticPr fontId="4" type="noConversion"/>
  </si>
  <si>
    <t>출발일</t>
    <phoneticPr fontId="4" type="noConversion"/>
  </si>
  <si>
    <t>도착일</t>
    <phoneticPr fontId="4" type="noConversion"/>
  </si>
  <si>
    <t>지급일</t>
    <phoneticPr fontId="4" type="noConversion"/>
  </si>
  <si>
    <t>지급금액</t>
    <phoneticPr fontId="4" type="noConversion"/>
  </si>
  <si>
    <t>출장지</t>
    <phoneticPr fontId="4" type="noConversion"/>
  </si>
  <si>
    <t>AS-0255</t>
    <phoneticPr fontId="4" type="noConversion"/>
  </si>
  <si>
    <t>운인향</t>
  </si>
  <si>
    <t>과장</t>
    <phoneticPr fontId="4" type="noConversion"/>
  </si>
  <si>
    <t>제주도</t>
    <phoneticPr fontId="4" type="noConversion"/>
  </si>
  <si>
    <t>AS-0467</t>
    <phoneticPr fontId="4" type="noConversion"/>
  </si>
  <si>
    <t>임인정</t>
  </si>
  <si>
    <t>대리</t>
    <phoneticPr fontId="4" type="noConversion"/>
  </si>
  <si>
    <t>부산</t>
    <phoneticPr fontId="4" type="noConversion"/>
  </si>
  <si>
    <t>FD-2346</t>
    <phoneticPr fontId="4" type="noConversion"/>
  </si>
  <si>
    <t>탁민송</t>
  </si>
  <si>
    <t>계장</t>
    <phoneticPr fontId="4" type="noConversion"/>
  </si>
  <si>
    <t>부산</t>
    <phoneticPr fontId="4" type="noConversion"/>
  </si>
  <si>
    <t>GF-0675</t>
    <phoneticPr fontId="4" type="noConversion"/>
  </si>
  <si>
    <t>한대수</t>
  </si>
  <si>
    <t>부장</t>
    <phoneticPr fontId="4" type="noConversion"/>
  </si>
  <si>
    <t>대구</t>
    <phoneticPr fontId="4" type="noConversion"/>
  </si>
  <si>
    <t>SD-0011</t>
    <phoneticPr fontId="4" type="noConversion"/>
  </si>
  <si>
    <t>최민자</t>
  </si>
  <si>
    <t>사원</t>
    <phoneticPr fontId="4" type="noConversion"/>
  </si>
  <si>
    <t>AS-0446</t>
    <phoneticPr fontId="4" type="noConversion"/>
  </si>
  <si>
    <t>이택용</t>
  </si>
  <si>
    <t>대전</t>
    <phoneticPr fontId="4" type="noConversion"/>
  </si>
  <si>
    <t>FD-2378</t>
    <phoneticPr fontId="4" type="noConversion"/>
  </si>
  <si>
    <t>최승은</t>
  </si>
  <si>
    <t>제주도</t>
    <phoneticPr fontId="4" type="noConversion"/>
  </si>
  <si>
    <t>GF-1612</t>
    <phoneticPr fontId="4" type="noConversion"/>
  </si>
  <si>
    <t>조선영</t>
  </si>
  <si>
    <t>과장</t>
    <phoneticPr fontId="4" type="noConversion"/>
  </si>
  <si>
    <t>[표1] 폐기물 배출 조사</t>
    <phoneticPr fontId="4" type="noConversion"/>
  </si>
  <si>
    <t>[표2] 교육 출석 현황</t>
    <phoneticPr fontId="4" type="noConversion"/>
  </si>
  <si>
    <t>업종</t>
    <phoneticPr fontId="4" type="noConversion"/>
  </si>
  <si>
    <t>비율</t>
    <phoneticPr fontId="4" type="noConversion"/>
  </si>
  <si>
    <t>상태</t>
    <phoneticPr fontId="4" type="noConversion"/>
  </si>
  <si>
    <t>사원명</t>
    <phoneticPr fontId="4" type="noConversion"/>
  </si>
  <si>
    <t>1일차</t>
    <phoneticPr fontId="4" type="noConversion"/>
  </si>
  <si>
    <t>2일차</t>
  </si>
  <si>
    <t>3일차</t>
  </si>
  <si>
    <t>4일차</t>
  </si>
  <si>
    <t>결석일수</t>
    <phoneticPr fontId="4" type="noConversion"/>
  </si>
  <si>
    <t>1차금속</t>
  </si>
  <si>
    <t>임경숙</t>
  </si>
  <si>
    <t>O</t>
    <phoneticPr fontId="4" type="noConversion"/>
  </si>
  <si>
    <t>X</t>
    <phoneticPr fontId="4" type="noConversion"/>
  </si>
  <si>
    <t>석유정제</t>
  </si>
  <si>
    <t>한종수</t>
  </si>
  <si>
    <t>X</t>
    <phoneticPr fontId="4" type="noConversion"/>
  </si>
  <si>
    <t>섬유제품</t>
  </si>
  <si>
    <t>지숙경</t>
  </si>
  <si>
    <t>O</t>
    <phoneticPr fontId="4" type="noConversion"/>
  </si>
  <si>
    <t>통신장비</t>
  </si>
  <si>
    <t>전수호</t>
  </si>
  <si>
    <t>화학제품</t>
  </si>
  <si>
    <t>우민구</t>
  </si>
  <si>
    <t>O</t>
    <phoneticPr fontId="4" type="noConversion"/>
  </si>
  <si>
    <t>[표3] 부서 직원 현황</t>
    <phoneticPr fontId="4" type="noConversion"/>
  </si>
  <si>
    <t>[표4] 영어학원 점수현황</t>
    <phoneticPr fontId="4" type="noConversion"/>
  </si>
  <si>
    <t>이름</t>
    <phoneticPr fontId="4" type="noConversion"/>
  </si>
  <si>
    <t>전화번호</t>
    <phoneticPr fontId="4" type="noConversion"/>
  </si>
  <si>
    <t>지역명</t>
    <phoneticPr fontId="4" type="noConversion"/>
  </si>
  <si>
    <t>이름</t>
    <phoneticPr fontId="4" type="noConversion"/>
  </si>
  <si>
    <t>점수</t>
    <phoneticPr fontId="4" type="noConversion"/>
  </si>
  <si>
    <t>등급</t>
    <phoneticPr fontId="4" type="noConversion"/>
  </si>
  <si>
    <t>점수표</t>
    <phoneticPr fontId="4" type="noConversion"/>
  </si>
  <si>
    <t>김운경</t>
  </si>
  <si>
    <t>054-344-3245</t>
    <phoneticPr fontId="4" type="noConversion"/>
  </si>
  <si>
    <t>오민송</t>
  </si>
  <si>
    <t>031-233-2435</t>
    <phoneticPr fontId="4" type="noConversion"/>
  </si>
  <si>
    <t>오기택</t>
  </si>
  <si>
    <t>032-657-0035</t>
    <phoneticPr fontId="4" type="noConversion"/>
  </si>
  <si>
    <t>김성묵</t>
  </si>
  <si>
    <t>031-655-9975</t>
    <phoneticPr fontId="4" type="noConversion"/>
  </si>
  <si>
    <t>허창환</t>
  </si>
  <si>
    <t>054-792-3890</t>
    <phoneticPr fontId="4" type="noConversion"/>
  </si>
  <si>
    <t>박지연</t>
  </si>
  <si>
    <t>031-583-4551</t>
    <phoneticPr fontId="4" type="noConversion"/>
  </si>
  <si>
    <t>&lt;지역번호 표&gt;</t>
    <phoneticPr fontId="4" type="noConversion"/>
  </si>
  <si>
    <t>지역번호</t>
    <phoneticPr fontId="4" type="noConversion"/>
  </si>
  <si>
    <t>054</t>
    <phoneticPr fontId="4" type="noConversion"/>
  </si>
  <si>
    <t>031</t>
    <phoneticPr fontId="4" type="noConversion"/>
  </si>
  <si>
    <t>032</t>
    <phoneticPr fontId="4" type="noConversion"/>
  </si>
  <si>
    <t>지역</t>
    <phoneticPr fontId="4" type="noConversion"/>
  </si>
  <si>
    <t>경북</t>
    <phoneticPr fontId="4" type="noConversion"/>
  </si>
  <si>
    <t>경기도</t>
    <phoneticPr fontId="4" type="noConversion"/>
  </si>
  <si>
    <t>인천</t>
    <phoneticPr fontId="4" type="noConversion"/>
  </si>
  <si>
    <t>[표5] 문화산업별 고용현황</t>
    <phoneticPr fontId="4" type="noConversion"/>
  </si>
  <si>
    <t>문화산업</t>
    <phoneticPr fontId="4" type="noConversion"/>
  </si>
  <si>
    <t>고용형태</t>
    <phoneticPr fontId="4" type="noConversion"/>
  </si>
  <si>
    <t>인원수</t>
    <phoneticPr fontId="4" type="noConversion"/>
  </si>
  <si>
    <t>애니메이션</t>
    <phoneticPr fontId="4" type="noConversion"/>
  </si>
  <si>
    <t>정규직</t>
    <phoneticPr fontId="4" type="noConversion"/>
  </si>
  <si>
    <t>비정규직</t>
    <phoneticPr fontId="4" type="noConversion"/>
  </si>
  <si>
    <t>캐릭터</t>
    <phoneticPr fontId="4" type="noConversion"/>
  </si>
  <si>
    <t>정규직</t>
    <phoneticPr fontId="4" type="noConversion"/>
  </si>
  <si>
    <t>비정규직</t>
    <phoneticPr fontId="4" type="noConversion"/>
  </si>
  <si>
    <t>비정규직의 인원수합계</t>
    <phoneticPr fontId="4" type="noConversion"/>
  </si>
  <si>
    <t>인터넷/모바일</t>
    <phoneticPr fontId="4" type="noConversion"/>
  </si>
  <si>
    <t>인터넷/모바일</t>
    <phoneticPr fontId="4" type="noConversion"/>
  </si>
  <si>
    <t>비정규직</t>
    <phoneticPr fontId="4" type="noConversion"/>
  </si>
  <si>
    <t>출장비 현황</t>
    <phoneticPr fontId="4" type="noConversion"/>
  </si>
  <si>
    <t xml:space="preserve">작성일: </t>
    <phoneticPr fontId="4" type="noConversion"/>
  </si>
  <si>
    <t>성명</t>
    <phoneticPr fontId="11" type="noConversion"/>
  </si>
  <si>
    <t>부서</t>
    <phoneticPr fontId="11" type="noConversion"/>
  </si>
  <si>
    <t>직위</t>
    <phoneticPr fontId="11" type="noConversion"/>
  </si>
  <si>
    <t>출장지</t>
    <phoneticPr fontId="11" type="noConversion"/>
  </si>
  <si>
    <t>출장기간</t>
    <phoneticPr fontId="11" type="noConversion"/>
  </si>
  <si>
    <t>1일 출장비</t>
    <phoneticPr fontId="11" type="noConversion"/>
  </si>
  <si>
    <t>1일 숙박비</t>
    <phoneticPr fontId="11" type="noConversion"/>
  </si>
  <si>
    <t>교통비</t>
    <phoneticPr fontId="11" type="noConversion"/>
  </si>
  <si>
    <t>총 출장비</t>
    <phoneticPr fontId="11" type="noConversion"/>
  </si>
  <si>
    <t>강나루</t>
    <phoneticPr fontId="11" type="noConversion"/>
  </si>
  <si>
    <t>관리부</t>
    <phoneticPr fontId="11" type="noConversion"/>
  </si>
  <si>
    <t>부장</t>
    <phoneticPr fontId="11" type="noConversion"/>
  </si>
  <si>
    <t>전주</t>
    <phoneticPr fontId="11" type="noConversion"/>
  </si>
  <si>
    <t>김우리</t>
    <phoneticPr fontId="11" type="noConversion"/>
  </si>
  <si>
    <t>차장</t>
    <phoneticPr fontId="11" type="noConversion"/>
  </si>
  <si>
    <t>대전</t>
    <phoneticPr fontId="11" type="noConversion"/>
  </si>
  <si>
    <t>황지선</t>
    <phoneticPr fontId="11" type="noConversion"/>
  </si>
  <si>
    <t>기획실</t>
    <phoneticPr fontId="11" type="noConversion"/>
  </si>
  <si>
    <t>사원</t>
    <phoneticPr fontId="11" type="noConversion"/>
  </si>
  <si>
    <t>장만익</t>
    <phoneticPr fontId="11" type="noConversion"/>
  </si>
  <si>
    <t>영업부</t>
    <phoneticPr fontId="11" type="noConversion"/>
  </si>
  <si>
    <t>포항</t>
    <phoneticPr fontId="11" type="noConversion"/>
  </si>
  <si>
    <t>박소영</t>
    <phoneticPr fontId="11" type="noConversion"/>
  </si>
  <si>
    <t>기획실</t>
    <phoneticPr fontId="11" type="noConversion"/>
  </si>
  <si>
    <t>대리</t>
    <phoneticPr fontId="11" type="noConversion"/>
  </si>
  <si>
    <t>제주도</t>
    <phoneticPr fontId="11" type="noConversion"/>
  </si>
  <si>
    <t>정민우</t>
    <phoneticPr fontId="11" type="noConversion"/>
  </si>
  <si>
    <t>차장</t>
    <phoneticPr fontId="11" type="noConversion"/>
  </si>
  <si>
    <t>부산</t>
    <phoneticPr fontId="11" type="noConversion"/>
  </si>
  <si>
    <t>최명민</t>
    <phoneticPr fontId="11" type="noConversion"/>
  </si>
  <si>
    <t>부장</t>
    <phoneticPr fontId="11" type="noConversion"/>
  </si>
  <si>
    <t>부산</t>
    <phoneticPr fontId="11" type="noConversion"/>
  </si>
  <si>
    <t>송나라</t>
    <phoneticPr fontId="11" type="noConversion"/>
  </si>
  <si>
    <t>부산</t>
  </si>
  <si>
    <t>포항</t>
    <phoneticPr fontId="11" type="noConversion"/>
  </si>
  <si>
    <t>장만익</t>
    <phoneticPr fontId="11" type="noConversion"/>
  </si>
  <si>
    <t>강릉</t>
  </si>
  <si>
    <t>김태은</t>
    <phoneticPr fontId="11" type="noConversion"/>
  </si>
  <si>
    <t>대전</t>
    <phoneticPr fontId="11" type="noConversion"/>
  </si>
  <si>
    <t>김미현</t>
    <phoneticPr fontId="11" type="noConversion"/>
  </si>
  <si>
    <t>편집부</t>
    <phoneticPr fontId="11" type="noConversion"/>
  </si>
  <si>
    <t>추석 특별 상여금</t>
    <phoneticPr fontId="4" type="noConversion"/>
  </si>
  <si>
    <t>이름</t>
    <phoneticPr fontId="4" type="noConversion"/>
  </si>
  <si>
    <t>부서</t>
    <phoneticPr fontId="4" type="noConversion"/>
  </si>
  <si>
    <t>고과점수</t>
    <phoneticPr fontId="4" type="noConversion"/>
  </si>
  <si>
    <t>기본급</t>
    <phoneticPr fontId="4" type="noConversion"/>
  </si>
  <si>
    <t>특별상여율</t>
    <phoneticPr fontId="4" type="noConversion"/>
  </si>
  <si>
    <t>수당</t>
    <phoneticPr fontId="4" type="noConversion"/>
  </si>
  <si>
    <t>한정수</t>
  </si>
  <si>
    <t>특수영업팀</t>
    <phoneticPr fontId="4" type="noConversion"/>
  </si>
  <si>
    <t>성경용</t>
  </si>
  <si>
    <t>직판팀</t>
    <phoneticPr fontId="4" type="noConversion"/>
  </si>
  <si>
    <t>정미애</t>
  </si>
  <si>
    <t>해외영업팀</t>
    <phoneticPr fontId="4" type="noConversion"/>
  </si>
  <si>
    <t>박진형</t>
  </si>
  <si>
    <t>쇼핑몰팀</t>
    <phoneticPr fontId="4" type="noConversion"/>
  </si>
  <si>
    <t>장소희</t>
    <phoneticPr fontId="4" type="noConversion"/>
  </si>
  <si>
    <t>대리점팀</t>
    <phoneticPr fontId="4" type="noConversion"/>
  </si>
  <si>
    <t>이성중</t>
    <phoneticPr fontId="4" type="noConversion"/>
  </si>
  <si>
    <t>박소라</t>
    <phoneticPr fontId="4" type="noConversion"/>
  </si>
  <si>
    <t>합계</t>
    <phoneticPr fontId="4" type="noConversion"/>
  </si>
  <si>
    <t>기본상여율</t>
    <phoneticPr fontId="4" type="noConversion"/>
  </si>
  <si>
    <t>특별상여표</t>
    <phoneticPr fontId="4" type="noConversion"/>
  </si>
  <si>
    <t>상여비율</t>
    <phoneticPr fontId="4" type="noConversion"/>
  </si>
  <si>
    <t>[표1] 수강신청현황</t>
    <phoneticPr fontId="4" type="noConversion"/>
  </si>
  <si>
    <t>과목</t>
    <phoneticPr fontId="4" type="noConversion"/>
  </si>
  <si>
    <t>강사</t>
    <phoneticPr fontId="4" type="noConversion"/>
  </si>
  <si>
    <t>수강생</t>
    <phoneticPr fontId="4" type="noConversion"/>
  </si>
  <si>
    <t>수강료</t>
    <phoneticPr fontId="4" type="noConversion"/>
  </si>
  <si>
    <t>금액</t>
    <phoneticPr fontId="4" type="noConversion"/>
  </si>
  <si>
    <t>영어회화</t>
    <phoneticPr fontId="4" type="noConversion"/>
  </si>
  <si>
    <t>문경주</t>
    <phoneticPr fontId="4" type="noConversion"/>
  </si>
  <si>
    <t>토플</t>
    <phoneticPr fontId="4" type="noConversion"/>
  </si>
  <si>
    <t>이찬혁</t>
    <phoneticPr fontId="4" type="noConversion"/>
  </si>
  <si>
    <t>청취</t>
    <phoneticPr fontId="4" type="noConversion"/>
  </si>
  <si>
    <t>우기만</t>
    <phoneticPr fontId="4" type="noConversion"/>
  </si>
  <si>
    <t>토익</t>
    <phoneticPr fontId="4" type="noConversion"/>
  </si>
  <si>
    <t>권정아</t>
    <phoneticPr fontId="4" type="noConversion"/>
  </si>
  <si>
    <t>AFKN 듣기</t>
    <phoneticPr fontId="4" type="noConversion"/>
  </si>
  <si>
    <t>김지윤</t>
    <phoneticPr fontId="4" type="noConversion"/>
  </si>
  <si>
    <t>무역영어</t>
    <phoneticPr fontId="4" type="noConversion"/>
  </si>
  <si>
    <t>문정황</t>
    <phoneticPr fontId="4" type="noConversion"/>
  </si>
  <si>
    <t>시장 점유 우수 기업</t>
    <phoneticPr fontId="4" type="noConversion"/>
  </si>
  <si>
    <t>회사명</t>
    <phoneticPr fontId="4" type="noConversion"/>
  </si>
  <si>
    <t>1월매출</t>
    <phoneticPr fontId="4" type="noConversion"/>
  </si>
  <si>
    <t>1월점유율</t>
    <phoneticPr fontId="4" type="noConversion"/>
  </si>
  <si>
    <t>2월매출</t>
    <phoneticPr fontId="4" type="noConversion"/>
  </si>
  <si>
    <t>2월점유율</t>
    <phoneticPr fontId="4" type="noConversion"/>
  </si>
  <si>
    <t>평균</t>
    <phoneticPr fontId="4" type="noConversion"/>
  </si>
  <si>
    <t>성장율</t>
    <phoneticPr fontId="4" type="noConversion"/>
  </si>
  <si>
    <t>대한</t>
    <phoneticPr fontId="4" type="noConversion"/>
  </si>
  <si>
    <t>영남</t>
    <phoneticPr fontId="4" type="noConversion"/>
  </si>
  <si>
    <t>중흥</t>
    <phoneticPr fontId="4" type="noConversion"/>
  </si>
  <si>
    <t>건영</t>
    <phoneticPr fontId="4" type="noConversion"/>
  </si>
  <si>
    <t>유한</t>
    <phoneticPr fontId="4" type="noConversion"/>
  </si>
  <si>
    <t>가나</t>
    <phoneticPr fontId="4" type="noConversion"/>
  </si>
  <si>
    <t>한국</t>
    <phoneticPr fontId="4" type="noConversion"/>
  </si>
  <si>
    <t>회원ID</t>
    <phoneticPr fontId="1" type="noConversion"/>
  </si>
  <si>
    <t>성명</t>
  </si>
  <si>
    <t>성명</t>
    <phoneticPr fontId="1" type="noConversion"/>
  </si>
  <si>
    <t>세례명</t>
    <phoneticPr fontId="1" type="noConversion"/>
  </si>
  <si>
    <t>나이</t>
    <phoneticPr fontId="1" type="noConversion"/>
  </si>
  <si>
    <t>전화번호</t>
    <phoneticPr fontId="1" type="noConversion"/>
  </si>
  <si>
    <t>주소</t>
    <phoneticPr fontId="1" type="noConversion"/>
  </si>
  <si>
    <t>월회비</t>
    <phoneticPr fontId="1" type="noConversion"/>
  </si>
  <si>
    <t>이체방법</t>
    <phoneticPr fontId="1" type="noConversion"/>
  </si>
  <si>
    <t>park123</t>
    <phoneticPr fontId="1" type="noConversion"/>
  </si>
  <si>
    <t>lee345</t>
    <phoneticPr fontId="1" type="noConversion"/>
  </si>
  <si>
    <t>kim987</t>
    <phoneticPr fontId="1" type="noConversion"/>
  </si>
  <si>
    <t>kang8776</t>
    <phoneticPr fontId="1" type="noConversion"/>
  </si>
  <si>
    <t>choi265</t>
    <phoneticPr fontId="1" type="noConversion"/>
  </si>
  <si>
    <t>jung397</t>
    <phoneticPr fontId="1" type="noConversion"/>
  </si>
  <si>
    <t>lim398</t>
    <phoneticPr fontId="1" type="noConversion"/>
  </si>
  <si>
    <t>kun879</t>
    <phoneticPr fontId="1" type="noConversion"/>
  </si>
  <si>
    <t>han246</t>
    <phoneticPr fontId="1" type="noConversion"/>
  </si>
  <si>
    <t>kuk278</t>
    <phoneticPr fontId="1" type="noConversion"/>
  </si>
  <si>
    <t>박민지</t>
    <phoneticPr fontId="1" type="noConversion"/>
  </si>
  <si>
    <t>이수현</t>
    <phoneticPr fontId="1" type="noConversion"/>
  </si>
  <si>
    <t>김현지</t>
    <phoneticPr fontId="1" type="noConversion"/>
  </si>
  <si>
    <t>강지연</t>
    <phoneticPr fontId="1" type="noConversion"/>
  </si>
  <si>
    <t>최삼재</t>
    <phoneticPr fontId="1" type="noConversion"/>
  </si>
  <si>
    <t>정말자</t>
    <phoneticPr fontId="1" type="noConversion"/>
  </si>
  <si>
    <t>임숙자</t>
    <phoneticPr fontId="1" type="noConversion"/>
  </si>
  <si>
    <t>권남순</t>
    <phoneticPr fontId="1" type="noConversion"/>
  </si>
  <si>
    <t>한국영</t>
    <phoneticPr fontId="1" type="noConversion"/>
  </si>
  <si>
    <t>국자운</t>
    <phoneticPr fontId="1" type="noConversion"/>
  </si>
  <si>
    <t>Francis</t>
    <phoneticPr fontId="1" type="noConversion"/>
  </si>
  <si>
    <t>Lucius</t>
    <phoneticPr fontId="1" type="noConversion"/>
  </si>
  <si>
    <t>Peter</t>
    <phoneticPr fontId="1" type="noConversion"/>
  </si>
  <si>
    <t>Antonius</t>
    <phoneticPr fontId="1" type="noConversion"/>
  </si>
  <si>
    <t>Marcian</t>
    <phoneticPr fontId="1" type="noConversion"/>
  </si>
  <si>
    <t>Maximian</t>
    <phoneticPr fontId="1" type="noConversion"/>
  </si>
  <si>
    <t>Gordianus</t>
    <phoneticPr fontId="1" type="noConversion"/>
  </si>
  <si>
    <t>columba</t>
    <phoneticPr fontId="1" type="noConversion"/>
  </si>
  <si>
    <t>Stephen</t>
    <phoneticPr fontId="1" type="noConversion"/>
  </si>
  <si>
    <t>Justina</t>
    <phoneticPr fontId="1" type="noConversion"/>
  </si>
  <si>
    <t>52세</t>
    <phoneticPr fontId="1" type="noConversion"/>
  </si>
  <si>
    <t>41세</t>
    <phoneticPr fontId="1" type="noConversion"/>
  </si>
  <si>
    <t>45세</t>
    <phoneticPr fontId="1" type="noConversion"/>
  </si>
  <si>
    <t>50세</t>
    <phoneticPr fontId="1" type="noConversion"/>
  </si>
  <si>
    <t>65세</t>
    <phoneticPr fontId="1" type="noConversion"/>
  </si>
  <si>
    <t>48세</t>
    <phoneticPr fontId="1" type="noConversion"/>
  </si>
  <si>
    <t>42세</t>
    <phoneticPr fontId="1" type="noConversion"/>
  </si>
  <si>
    <t>53세</t>
    <phoneticPr fontId="1" type="noConversion"/>
  </si>
  <si>
    <t>010-2233-5555</t>
    <phoneticPr fontId="1" type="noConversion"/>
  </si>
  <si>
    <t>011-456-9870</t>
    <phoneticPr fontId="1" type="noConversion"/>
  </si>
  <si>
    <t>010-2234-6545</t>
    <phoneticPr fontId="1" type="noConversion"/>
  </si>
  <si>
    <t>011-3344-0807</t>
    <phoneticPr fontId="1" type="noConversion"/>
  </si>
  <si>
    <t>010-6789-1587</t>
    <phoneticPr fontId="1" type="noConversion"/>
  </si>
  <si>
    <t>016-555-6666</t>
    <phoneticPr fontId="1" type="noConversion"/>
  </si>
  <si>
    <t>019-333-7777</t>
    <phoneticPr fontId="1" type="noConversion"/>
  </si>
  <si>
    <t>017-699-8745</t>
    <phoneticPr fontId="1" type="noConversion"/>
  </si>
  <si>
    <t>016-578-9634</t>
    <phoneticPr fontId="1" type="noConversion"/>
  </si>
  <si>
    <t>010-2987-1254</t>
    <phoneticPr fontId="1" type="noConversion"/>
  </si>
  <si>
    <t>서울시 서초구</t>
    <phoneticPr fontId="1" type="noConversion"/>
  </si>
  <si>
    <t>서울시 마포구</t>
    <phoneticPr fontId="1" type="noConversion"/>
  </si>
  <si>
    <t>경기도 수원시</t>
    <phoneticPr fontId="1" type="noConversion"/>
  </si>
  <si>
    <t>경기도 안산시</t>
    <phoneticPr fontId="1" type="noConversion"/>
  </si>
  <si>
    <t>대구시 수송구</t>
    <phoneticPr fontId="1" type="noConversion"/>
  </si>
  <si>
    <t>대전시 중구</t>
    <phoneticPr fontId="1" type="noConversion"/>
  </si>
  <si>
    <t>부산시 수영구</t>
    <phoneticPr fontId="1" type="noConversion"/>
  </si>
  <si>
    <t>강원도 태백시</t>
    <phoneticPr fontId="1" type="noConversion"/>
  </si>
  <si>
    <t>인천시 서구</t>
    <phoneticPr fontId="1" type="noConversion"/>
  </si>
  <si>
    <t>경기도 남양주시</t>
    <phoneticPr fontId="1" type="noConversion"/>
  </si>
  <si>
    <t>지로용지납부</t>
    <phoneticPr fontId="1" type="noConversion"/>
  </si>
  <si>
    <t>국민은행 자동이체</t>
    <phoneticPr fontId="1" type="noConversion"/>
  </si>
  <si>
    <t>농협 자동이체</t>
    <phoneticPr fontId="1" type="noConversion"/>
  </si>
  <si>
    <t>◆추석 과일 선물 세트 판매 현황◆</t>
    <phoneticPr fontId="4" type="noConversion"/>
  </si>
  <si>
    <t>&gt;=300000</t>
    <phoneticPr fontId="1" type="noConversion"/>
  </si>
  <si>
    <t>부서</t>
  </si>
  <si>
    <t>(모두)</t>
  </si>
  <si>
    <t>강나루</t>
  </si>
  <si>
    <t>김미현</t>
  </si>
  <si>
    <t>김우리</t>
  </si>
  <si>
    <t>김태은</t>
  </si>
  <si>
    <t>박소영</t>
  </si>
  <si>
    <t>송나라</t>
  </si>
  <si>
    <t>장만익</t>
  </si>
  <si>
    <t>정민우</t>
  </si>
  <si>
    <t>최명민</t>
  </si>
  <si>
    <t>황지선</t>
  </si>
  <si>
    <t>대전</t>
  </si>
  <si>
    <t>전주</t>
  </si>
  <si>
    <t>제주도</t>
  </si>
  <si>
    <t>포항</t>
  </si>
  <si>
    <t>합계 : 총 출장비</t>
  </si>
  <si>
    <t>*</t>
  </si>
  <si>
    <t>출장지</t>
  </si>
  <si>
    <t>기본상여율</t>
  </si>
  <si>
    <t>수당합계</t>
  </si>
  <si>
    <t>기본 상여율 인상</t>
  </si>
  <si>
    <t>만든 사람 HYOJIN 날짜 2021-07-09</t>
  </si>
  <si>
    <t>기본 상여율 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</si>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</sst>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8" formatCode="0.00_ "/>
    <numFmt numFmtId="179" formatCode="#,##0_ "/>
    <numFmt numFmtId="180" formatCode="yyyy&quot;년&quot;\ m&quot;월&quot;"/>
    <numFmt numFmtId="181" formatCode="mm\/dd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b/>
      <sz val="16"/>
      <name val="궁서체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4" applyFont="1" applyAlignment="1">
      <alignment vertical="center"/>
    </xf>
    <xf numFmtId="14" fontId="3" fillId="0" borderId="0" xfId="4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41" fontId="3" fillId="0" borderId="1" xfId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vertical="center"/>
    </xf>
    <xf numFmtId="41" fontId="9" fillId="0" borderId="1" xfId="1" applyFont="1" applyBorder="1" applyAlignment="1">
      <alignment horizontal="justify"/>
    </xf>
    <xf numFmtId="180" fontId="3" fillId="0" borderId="0" xfId="0" applyNumberFormat="1" applyFont="1" applyAlignment="1">
      <alignment horizontal="center" vertical="center"/>
    </xf>
    <xf numFmtId="181" fontId="3" fillId="0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9" fontId="3" fillId="0" borderId="1" xfId="3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9" fontId="3" fillId="0" borderId="1" xfId="0" applyNumberFormat="1" applyFont="1" applyBorder="1" applyAlignment="1">
      <alignment vertical="center"/>
    </xf>
    <xf numFmtId="41" fontId="12" fillId="0" borderId="0" xfId="1" applyFont="1" applyFill="1" applyBorder="1" applyAlignment="1">
      <alignment vertical="center"/>
    </xf>
    <xf numFmtId="42" fontId="12" fillId="0" borderId="0" xfId="2" applyFont="1" applyFill="1" applyBorder="1" applyAlignment="1">
      <alignment vertical="center"/>
    </xf>
    <xf numFmtId="14" fontId="13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vertical="center"/>
    </xf>
    <xf numFmtId="179" fontId="3" fillId="0" borderId="1" xfId="1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9" fontId="3" fillId="0" borderId="1" xfId="1" applyNumberFormat="1" applyFont="1" applyBorder="1" applyAlignment="1">
      <alignment horizontal="right" vertical="center"/>
    </xf>
    <xf numFmtId="9" fontId="3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9" fontId="3" fillId="0" borderId="3" xfId="1" applyNumberFormat="1" applyFont="1" applyFill="1" applyBorder="1" applyAlignment="1">
      <alignment horizontal="center" vertical="center"/>
    </xf>
    <xf numFmtId="179" fontId="3" fillId="0" borderId="4" xfId="1" applyNumberFormat="1" applyFont="1" applyFill="1" applyBorder="1" applyAlignment="1">
      <alignment horizontal="center" vertical="center"/>
    </xf>
    <xf numFmtId="179" fontId="3" fillId="0" borderId="5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0" fontId="15" fillId="0" borderId="0" xfId="4" applyFont="1" applyAlignment="1">
      <alignment horizontal="center" vertical="center"/>
    </xf>
    <xf numFmtId="0" fontId="3" fillId="0" borderId="1" xfId="4" applyFont="1" applyBorder="1" applyAlignment="1">
      <alignment vertical="center"/>
    </xf>
    <xf numFmtId="0" fontId="3" fillId="0" borderId="1" xfId="4" applyFont="1" applyBorder="1" applyAlignment="1">
      <alignment vertical="center" wrapText="1"/>
    </xf>
    <xf numFmtId="176" fontId="3" fillId="0" borderId="1" xfId="4" applyNumberFormat="1" applyFont="1" applyBorder="1" applyAlignment="1">
      <alignment vertical="center"/>
    </xf>
    <xf numFmtId="10" fontId="3" fillId="0" borderId="1" xfId="4" applyNumberFormat="1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178" fontId="3" fillId="0" borderId="1" xfId="4" applyNumberFormat="1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9" xfId="0" applyNumberFormat="1" applyFill="1" applyBorder="1" applyAlignment="1">
      <alignment vertical="center"/>
    </xf>
    <xf numFmtId="0" fontId="17" fillId="3" borderId="7" xfId="0" applyFont="1" applyFill="1" applyBorder="1" applyAlignment="1">
      <alignment horizontal="left" vertical="center"/>
    </xf>
    <xf numFmtId="0" fontId="16" fillId="3" borderId="8" xfId="0" applyFont="1" applyFill="1" applyBorder="1" applyAlignment="1">
      <alignment horizontal="left" vertical="center"/>
    </xf>
    <xf numFmtId="0" fontId="17" fillId="3" borderId="8" xfId="0" applyFont="1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18" fillId="4" borderId="0" xfId="0" applyFont="1" applyFill="1" applyBorder="1" applyAlignment="1">
      <alignment horizontal="left" vertical="center"/>
    </xf>
    <xf numFmtId="0" fontId="19" fillId="4" borderId="4" xfId="0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left" vertical="center"/>
    </xf>
    <xf numFmtId="0" fontId="18" fillId="4" borderId="9" xfId="0" applyFont="1" applyFill="1" applyBorder="1" applyAlignment="1">
      <alignment horizontal="left" vertical="center"/>
    </xf>
    <xf numFmtId="0" fontId="16" fillId="3" borderId="8" xfId="0" applyFont="1" applyFill="1" applyBorder="1" applyAlignment="1">
      <alignment horizontal="right" vertical="center"/>
    </xf>
    <xf numFmtId="0" fontId="16" fillId="3" borderId="7" xfId="0" applyFont="1" applyFill="1" applyBorder="1" applyAlignment="1">
      <alignment horizontal="right" vertical="center"/>
    </xf>
    <xf numFmtId="9" fontId="0" fillId="5" borderId="0" xfId="0" applyNumberFormat="1" applyFill="1" applyBorder="1" applyAlignment="1">
      <alignment vertical="center"/>
    </xf>
    <xf numFmtId="0" fontId="21" fillId="0" borderId="0" xfId="0" applyFont="1" applyFill="1" applyBorder="1" applyAlignment="1">
      <alignment vertical="top" wrapText="1"/>
    </xf>
    <xf numFmtId="0" fontId="7" fillId="6" borderId="1" xfId="0" applyFont="1" applyFill="1" applyBorder="1" applyAlignment="1">
      <alignment horizontal="center" vertical="center"/>
    </xf>
  </cellXfs>
  <cellStyles count="5">
    <cellStyle name="백분율" xfId="3" builtinId="5"/>
    <cellStyle name="쉼표 [0]" xfId="1" builtinId="6"/>
    <cellStyle name="통화 [0]" xfId="2" builtinId="7"/>
    <cellStyle name="표준" xfId="0" builtinId="0"/>
    <cellStyle name="표준_2급O형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>
                <a:latin typeface="굴림체" panose="020B0609000101010101" pitchFamily="49" charset="-127"/>
                <a:ea typeface="굴림체" panose="020B0609000101010101" pitchFamily="49" charset="-127"/>
              </a:rPr>
              <a:t>2</a:t>
            </a:r>
            <a:r>
              <a:rPr lang="ko-KR" altLang="en-US" sz="1600" b="1">
                <a:latin typeface="굴림체" panose="020B0609000101010101" pitchFamily="49" charset="-127"/>
                <a:ea typeface="굴림체" panose="020B0609000101010101" pitchFamily="49" charset="-127"/>
              </a:rPr>
              <a:t>월 우수 기업 시장 점유 구성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view3D>
      <c:rotX val="75"/>
      <c:rotY val="45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차트작업!$D$3</c:f>
              <c:strCache>
                <c:ptCount val="1"/>
                <c:pt idx="0">
                  <c:v>2월매출</c:v>
                </c:pt>
              </c:strCache>
            </c:strRef>
          </c:tx>
          <c:dPt>
            <c:idx val="0"/>
            <c:bubble3D val="0"/>
            <c:explosion val="18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8C2-4B6E-8907-1AD4CE9687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8C2-4B6E-8907-1AD4CE9687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8C2-4B6E-8907-1AD4CE9687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8C2-4B6E-8907-1AD4CE9687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68C2-4B6E-8907-1AD4CE9687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68C2-4B6E-8907-1AD4CE9687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68C2-4B6E-8907-1AD4CE9687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차트작업!$A$4:$A$10</c:f>
              <c:strCache>
                <c:ptCount val="7"/>
                <c:pt idx="0">
                  <c:v>대한</c:v>
                </c:pt>
                <c:pt idx="1">
                  <c:v>영남</c:v>
                </c:pt>
                <c:pt idx="2">
                  <c:v>중흥</c:v>
                </c:pt>
                <c:pt idx="3">
                  <c:v>건영</c:v>
                </c:pt>
                <c:pt idx="4">
                  <c:v>유한</c:v>
                </c:pt>
                <c:pt idx="5">
                  <c:v>가나</c:v>
                </c:pt>
                <c:pt idx="6">
                  <c:v>한국</c:v>
                </c:pt>
              </c:strCache>
            </c:strRef>
          </c:cat>
          <c:val>
            <c:numRef>
              <c:f>차트작업!$D$4:$D$10</c:f>
              <c:numCache>
                <c:formatCode>_(* #,##0_);_(* \(#,##0\);_(* "-"_);_(@_)</c:formatCode>
                <c:ptCount val="7"/>
                <c:pt idx="0">
                  <c:v>3125</c:v>
                </c:pt>
                <c:pt idx="1">
                  <c:v>2156</c:v>
                </c:pt>
                <c:pt idx="2">
                  <c:v>2465</c:v>
                </c:pt>
                <c:pt idx="3">
                  <c:v>2754</c:v>
                </c:pt>
                <c:pt idx="4">
                  <c:v>2475</c:v>
                </c:pt>
                <c:pt idx="5">
                  <c:v>2487</c:v>
                </c:pt>
                <c:pt idx="6">
                  <c:v>1356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8C-4336-A77B-D56B6A9319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</xdr:rowOff>
    </xdr:from>
    <xdr:to>
      <xdr:col>7</xdr:col>
      <xdr:colOff>0</xdr:colOff>
      <xdr:row>5</xdr:row>
      <xdr:rowOff>1</xdr:rowOff>
    </xdr:to>
    <xdr:sp macro="[0]!금액계산" textlink="">
      <xdr:nvSpPr>
        <xdr:cNvPr id="2" name="육각형 1">
          <a:extLst>
            <a:ext uri="{FF2B5EF4-FFF2-40B4-BE49-F238E27FC236}">
              <a16:creationId xmlns:a16="http://schemas.microsoft.com/office/drawing/2014/main" id="{964C2CB2-1133-456D-902F-59C4D2C818B4}"/>
            </a:ext>
          </a:extLst>
        </xdr:cNvPr>
        <xdr:cNvSpPr/>
      </xdr:nvSpPr>
      <xdr:spPr>
        <a:xfrm>
          <a:off x="4857750" y="419101"/>
          <a:ext cx="809625" cy="628650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금액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9</xdr:row>
      <xdr:rowOff>0</xdr:rowOff>
    </xdr:to>
    <xdr:sp macro="[0]!서식지정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AE583AF5-8F44-4FF4-B5F0-0FFAE4F14D7D}"/>
            </a:ext>
          </a:extLst>
        </xdr:cNvPr>
        <xdr:cNvSpPr/>
      </xdr:nvSpPr>
      <xdr:spPr>
        <a:xfrm>
          <a:off x="4857750" y="1257300"/>
          <a:ext cx="809625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7</xdr:col>
      <xdr:colOff>0</xdr:colOff>
      <xdr:row>29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86.016210300928" createdVersion="7" refreshedVersion="7" minRefreshableVersion="3" recordCount="12" xr:uid="{D5D7822D-A5B8-47E5-9F26-E1E8F50799F9}">
  <cacheSource type="worksheet">
    <worksheetSource ref="B3:J15" sheet="분석작업-1"/>
  </cacheSource>
  <cacheFields count="9">
    <cacheField name="성명" numFmtId="0">
      <sharedItems count="10">
        <s v="강나루"/>
        <s v="김우리"/>
        <s v="황지선"/>
        <s v="장만익"/>
        <s v="박소영"/>
        <s v="정민우"/>
        <s v="최명민"/>
        <s v="송나라"/>
        <s v="김태은"/>
        <s v="김미현"/>
      </sharedItems>
    </cacheField>
    <cacheField name="부서" numFmtId="0">
      <sharedItems count="4">
        <s v="관리부"/>
        <s v="기획실"/>
        <s v="영업부"/>
        <s v="편집부"/>
      </sharedItems>
    </cacheField>
    <cacheField name="직위" numFmtId="0">
      <sharedItems/>
    </cacheField>
    <cacheField name="출장지" numFmtId="14">
      <sharedItems count="6">
        <s v="전주"/>
        <s v="대전"/>
        <s v="포항"/>
        <s v="제주도"/>
        <s v="부산"/>
        <s v="강릉"/>
      </sharedItems>
    </cacheField>
    <cacheField name="출장기간" numFmtId="41">
      <sharedItems containsSemiMixedTypes="0" containsString="0" containsNumber="1" containsInteger="1" minValue="1" maxValue="6"/>
    </cacheField>
    <cacheField name="1일 출장비" numFmtId="41">
      <sharedItems containsSemiMixedTypes="0" containsString="0" containsNumber="1" containsInteger="1" minValue="35000" maxValue="80000"/>
    </cacheField>
    <cacheField name="1일 숙박비" numFmtId="41">
      <sharedItems containsSemiMixedTypes="0" containsString="0" containsNumber="1" containsInteger="1" minValue="30000" maxValue="40000"/>
    </cacheField>
    <cacheField name="교통비" numFmtId="41">
      <sharedItems containsSemiMixedTypes="0" containsString="0" containsNumber="1" containsInteger="1" minValue="24000" maxValue="60000"/>
    </cacheField>
    <cacheField name="총 출장비" numFmtId="41">
      <sharedItems containsSemiMixedTypes="0" containsString="0" containsNumber="1" containsInteger="1" minValue="154000" maxValue="647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s v="부장"/>
    <x v="0"/>
    <n v="3"/>
    <n v="80000"/>
    <n v="40000"/>
    <n v="40000"/>
    <n v="400000"/>
  </r>
  <r>
    <x v="1"/>
    <x v="0"/>
    <s v="차장"/>
    <x v="1"/>
    <n v="3"/>
    <n v="65000"/>
    <n v="35000"/>
    <n v="28000"/>
    <n v="328000"/>
  </r>
  <r>
    <x v="2"/>
    <x v="1"/>
    <s v="사원"/>
    <x v="0"/>
    <n v="2"/>
    <n v="35000"/>
    <n v="30000"/>
    <n v="31000"/>
    <n v="161000"/>
  </r>
  <r>
    <x v="3"/>
    <x v="2"/>
    <s v="사원"/>
    <x v="2"/>
    <n v="5"/>
    <n v="35000"/>
    <n v="30000"/>
    <n v="41000"/>
    <n v="366000"/>
  </r>
  <r>
    <x v="4"/>
    <x v="1"/>
    <s v="대리"/>
    <x v="3"/>
    <n v="2"/>
    <n v="50000"/>
    <n v="30000"/>
    <n v="50000"/>
    <n v="210000"/>
  </r>
  <r>
    <x v="5"/>
    <x v="2"/>
    <s v="차장"/>
    <x v="4"/>
    <n v="6"/>
    <n v="65000"/>
    <n v="35000"/>
    <n v="47000"/>
    <n v="647000"/>
  </r>
  <r>
    <x v="6"/>
    <x v="2"/>
    <s v="부장"/>
    <x v="4"/>
    <n v="1"/>
    <n v="80000"/>
    <n v="40000"/>
    <n v="50000"/>
    <n v="170000"/>
  </r>
  <r>
    <x v="7"/>
    <x v="1"/>
    <s v="차장"/>
    <x v="4"/>
    <n v="2"/>
    <n v="65000"/>
    <n v="35000"/>
    <n v="47000"/>
    <n v="247000"/>
  </r>
  <r>
    <x v="2"/>
    <x v="1"/>
    <s v="사원"/>
    <x v="2"/>
    <n v="2"/>
    <n v="80000"/>
    <n v="40000"/>
    <n v="50000"/>
    <n v="290000"/>
  </r>
  <r>
    <x v="3"/>
    <x v="2"/>
    <s v="사원"/>
    <x v="5"/>
    <n v="2"/>
    <n v="35000"/>
    <n v="30000"/>
    <n v="24000"/>
    <n v="154000"/>
  </r>
  <r>
    <x v="8"/>
    <x v="2"/>
    <s v="대리"/>
    <x v="1"/>
    <n v="5"/>
    <n v="50000"/>
    <n v="30000"/>
    <n v="26000"/>
    <n v="426000"/>
  </r>
  <r>
    <x v="9"/>
    <x v="3"/>
    <s v="부장"/>
    <x v="3"/>
    <n v="1"/>
    <n v="80000"/>
    <n v="40000"/>
    <n v="60000"/>
    <n v="18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84F8B9-354B-4E42-878E-A899B7FCD5DA}" name="피벗 테이블1" cacheId="4" applyNumberFormats="0" applyBorderFormats="0" applyFontFormats="0" applyPatternFormats="0" applyAlignmentFormats="0" applyWidthHeightFormats="1" dataCaption="값" missingCaption="*" updatedVersion="7" minRefreshableVersion="3" useAutoFormatting="1" rowGrandTotals="0" colGrandTotals="0" itemPrintTitles="1" createdVersion="7" indent="0" compact="0" outline="1" outlineData="1" compactData="0" multipleFieldFilters="0">
  <location ref="B21:H32" firstHeaderRow="1" firstDataRow="2" firstDataCol="1" rowPageCount="1" colPageCount="1"/>
  <pivotFields count="9">
    <pivotField axis="axisRow" compact="0" showAll="0">
      <items count="11">
        <item x="0"/>
        <item x="9"/>
        <item x="1"/>
        <item x="8"/>
        <item x="4"/>
        <item x="7"/>
        <item x="3"/>
        <item x="5"/>
        <item x="6"/>
        <item x="2"/>
        <item t="default"/>
      </items>
    </pivotField>
    <pivotField axis="axisPage" compact="0" showAll="0">
      <items count="5">
        <item x="0"/>
        <item x="1"/>
        <item x="2"/>
        <item x="3"/>
        <item t="default"/>
      </items>
    </pivotField>
    <pivotField compact="0" showAll="0"/>
    <pivotField axis="axisCol" compact="0" showAll="0">
      <items count="7">
        <item x="5"/>
        <item x="1"/>
        <item x="4"/>
        <item x="0"/>
        <item x="3"/>
        <item x="2"/>
        <item t="default"/>
      </items>
    </pivotField>
    <pivotField compact="0" numFmtId="41" showAll="0"/>
    <pivotField compact="0" numFmtId="41" showAll="0"/>
    <pivotField compact="0" numFmtId="41" showAll="0"/>
    <pivotField compact="0" numFmtId="41" showAll="0"/>
    <pivotField dataField="1" compact="0" numFmtId="4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1" hier="-1"/>
  </pageFields>
  <dataFields count="1">
    <dataField name="합계 : 총 출장비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workbookViewId="0">
      <selection activeCell="H14" sqref="H14"/>
    </sheetView>
  </sheetViews>
  <sheetFormatPr defaultRowHeight="16.5"/>
  <sheetData>
    <row r="1" spans="1:8">
      <c r="A1" s="1" t="s">
        <v>0</v>
      </c>
    </row>
    <row r="3" spans="1:8">
      <c r="A3" t="s">
        <v>223</v>
      </c>
      <c r="B3" t="s">
        <v>225</v>
      </c>
      <c r="C3" t="s">
        <v>226</v>
      </c>
      <c r="D3" t="s">
        <v>227</v>
      </c>
      <c r="E3" t="s">
        <v>228</v>
      </c>
      <c r="F3" t="s">
        <v>229</v>
      </c>
      <c r="G3" t="s">
        <v>230</v>
      </c>
      <c r="H3" t="s">
        <v>231</v>
      </c>
    </row>
    <row r="4" spans="1:8">
      <c r="A4" t="s">
        <v>232</v>
      </c>
      <c r="B4" t="s">
        <v>242</v>
      </c>
      <c r="C4" t="s">
        <v>252</v>
      </c>
      <c r="D4" t="s">
        <v>262</v>
      </c>
      <c r="E4" t="s">
        <v>270</v>
      </c>
      <c r="F4" t="s">
        <v>280</v>
      </c>
      <c r="G4">
        <v>10000</v>
      </c>
      <c r="H4" t="s">
        <v>290</v>
      </c>
    </row>
    <row r="5" spans="1:8">
      <c r="A5" t="s">
        <v>233</v>
      </c>
      <c r="B5" t="s">
        <v>243</v>
      </c>
      <c r="C5" t="s">
        <v>253</v>
      </c>
      <c r="D5" t="s">
        <v>263</v>
      </c>
      <c r="E5" t="s">
        <v>271</v>
      </c>
      <c r="F5" t="s">
        <v>281</v>
      </c>
      <c r="G5">
        <v>12000</v>
      </c>
      <c r="H5" t="s">
        <v>291</v>
      </c>
    </row>
    <row r="6" spans="1:8">
      <c r="A6" t="s">
        <v>234</v>
      </c>
      <c r="B6" t="s">
        <v>244</v>
      </c>
      <c r="C6" t="s">
        <v>254</v>
      </c>
      <c r="D6" t="s">
        <v>264</v>
      </c>
      <c r="E6" t="s">
        <v>272</v>
      </c>
      <c r="F6" t="s">
        <v>282</v>
      </c>
      <c r="G6">
        <v>3000</v>
      </c>
      <c r="H6" t="s">
        <v>292</v>
      </c>
    </row>
    <row r="7" spans="1:8">
      <c r="A7" t="s">
        <v>235</v>
      </c>
      <c r="B7" t="s">
        <v>245</v>
      </c>
      <c r="C7" t="s">
        <v>255</v>
      </c>
      <c r="D7" t="s">
        <v>265</v>
      </c>
      <c r="E7" t="s">
        <v>273</v>
      </c>
      <c r="F7" t="s">
        <v>283</v>
      </c>
      <c r="G7">
        <v>50000</v>
      </c>
      <c r="H7" t="s">
        <v>290</v>
      </c>
    </row>
    <row r="8" spans="1:8">
      <c r="A8" t="s">
        <v>236</v>
      </c>
      <c r="B8" t="s">
        <v>246</v>
      </c>
      <c r="C8" t="s">
        <v>256</v>
      </c>
      <c r="D8" t="s">
        <v>266</v>
      </c>
      <c r="E8" t="s">
        <v>274</v>
      </c>
      <c r="F8" t="s">
        <v>284</v>
      </c>
      <c r="G8">
        <v>100000</v>
      </c>
      <c r="H8" t="s">
        <v>291</v>
      </c>
    </row>
    <row r="9" spans="1:8">
      <c r="A9" t="s">
        <v>237</v>
      </c>
      <c r="B9" t="s">
        <v>247</v>
      </c>
      <c r="C9" t="s">
        <v>257</v>
      </c>
      <c r="D9" t="s">
        <v>264</v>
      </c>
      <c r="E9" t="s">
        <v>275</v>
      </c>
      <c r="F9" t="s">
        <v>285</v>
      </c>
      <c r="G9">
        <v>15000</v>
      </c>
      <c r="H9" t="s">
        <v>292</v>
      </c>
    </row>
    <row r="10" spans="1:8">
      <c r="A10" t="s">
        <v>238</v>
      </c>
      <c r="B10" t="s">
        <v>248</v>
      </c>
      <c r="C10" t="s">
        <v>258</v>
      </c>
      <c r="D10" t="s">
        <v>267</v>
      </c>
      <c r="E10" t="s">
        <v>276</v>
      </c>
      <c r="F10" t="s">
        <v>286</v>
      </c>
      <c r="G10">
        <v>30000</v>
      </c>
      <c r="H10" t="s">
        <v>290</v>
      </c>
    </row>
    <row r="11" spans="1:8">
      <c r="A11" t="s">
        <v>239</v>
      </c>
      <c r="B11" t="s">
        <v>249</v>
      </c>
      <c r="C11" t="s">
        <v>259</v>
      </c>
      <c r="D11" t="s">
        <v>268</v>
      </c>
      <c r="E11" t="s">
        <v>277</v>
      </c>
      <c r="F11" t="s">
        <v>287</v>
      </c>
      <c r="G11">
        <v>5000</v>
      </c>
      <c r="H11" t="s">
        <v>290</v>
      </c>
    </row>
    <row r="12" spans="1:8">
      <c r="A12" t="s">
        <v>240</v>
      </c>
      <c r="B12" t="s">
        <v>250</v>
      </c>
      <c r="C12" t="s">
        <v>260</v>
      </c>
      <c r="D12" t="s">
        <v>269</v>
      </c>
      <c r="E12" t="s">
        <v>278</v>
      </c>
      <c r="F12" t="s">
        <v>288</v>
      </c>
      <c r="G12">
        <v>9000</v>
      </c>
      <c r="H12" t="s">
        <v>291</v>
      </c>
    </row>
    <row r="13" spans="1:8">
      <c r="A13" t="s">
        <v>241</v>
      </c>
      <c r="B13" t="s">
        <v>251</v>
      </c>
      <c r="C13" t="s">
        <v>261</v>
      </c>
      <c r="D13" t="s">
        <v>263</v>
      </c>
      <c r="E13" t="s">
        <v>279</v>
      </c>
      <c r="F13" t="s">
        <v>289</v>
      </c>
      <c r="G13">
        <v>40000</v>
      </c>
      <c r="H13" t="s">
        <v>292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workbookViewId="0">
      <selection activeCell="I12" sqref="I12"/>
    </sheetView>
  </sheetViews>
  <sheetFormatPr defaultRowHeight="16.5"/>
  <cols>
    <col min="1" max="2" width="9.875" customWidth="1"/>
    <col min="4" max="5" width="12.75" customWidth="1"/>
    <col min="6" max="6" width="13.375" customWidth="1"/>
  </cols>
  <sheetData>
    <row r="1" spans="1:6" ht="20.25">
      <c r="A1" s="59" t="s">
        <v>293</v>
      </c>
      <c r="B1" s="59"/>
      <c r="C1" s="59"/>
      <c r="D1" s="59"/>
      <c r="E1" s="59"/>
      <c r="F1" s="59"/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3">
        <v>44460</v>
      </c>
    </row>
    <row r="4" spans="1:6">
      <c r="A4" s="60" t="s">
        <v>1</v>
      </c>
      <c r="B4" s="60" t="s">
        <v>2</v>
      </c>
      <c r="C4" s="61" t="s">
        <v>3</v>
      </c>
      <c r="D4" s="61" t="s">
        <v>4</v>
      </c>
      <c r="E4" s="60" t="s">
        <v>5</v>
      </c>
      <c r="F4" s="60" t="s">
        <v>6</v>
      </c>
    </row>
    <row r="5" spans="1:6">
      <c r="A5" s="60">
        <v>10023</v>
      </c>
      <c r="B5" s="60" t="s">
        <v>7</v>
      </c>
      <c r="C5" s="27">
        <v>35000</v>
      </c>
      <c r="D5" s="62">
        <v>700000</v>
      </c>
      <c r="E5" s="62">
        <v>1050000</v>
      </c>
      <c r="F5" s="63">
        <f>D5/E5</f>
        <v>0.66666666666666663</v>
      </c>
    </row>
    <row r="6" spans="1:6">
      <c r="A6" s="60">
        <v>10024</v>
      </c>
      <c r="B6" s="60" t="s">
        <v>8</v>
      </c>
      <c r="C6" s="27">
        <v>20000</v>
      </c>
      <c r="D6" s="62">
        <v>560000</v>
      </c>
      <c r="E6" s="62">
        <v>600000</v>
      </c>
      <c r="F6" s="63">
        <f t="shared" ref="F6:F11" si="0">D6/E6</f>
        <v>0.93333333333333335</v>
      </c>
    </row>
    <row r="7" spans="1:6">
      <c r="A7" s="60">
        <v>10025</v>
      </c>
      <c r="B7" s="60" t="s">
        <v>9</v>
      </c>
      <c r="C7" s="27">
        <v>70000</v>
      </c>
      <c r="D7" s="62">
        <v>230000</v>
      </c>
      <c r="E7" s="62">
        <v>2100000</v>
      </c>
      <c r="F7" s="63">
        <f t="shared" si="0"/>
        <v>0.10952380952380952</v>
      </c>
    </row>
    <row r="8" spans="1:6">
      <c r="A8" s="60">
        <v>10026</v>
      </c>
      <c r="B8" s="60" t="s">
        <v>10</v>
      </c>
      <c r="C8" s="27">
        <v>15000</v>
      </c>
      <c r="D8" s="62">
        <v>200000</v>
      </c>
      <c r="E8" s="62">
        <v>270000</v>
      </c>
      <c r="F8" s="63">
        <f t="shared" si="0"/>
        <v>0.7407407407407407</v>
      </c>
    </row>
    <row r="9" spans="1:6">
      <c r="A9" s="60">
        <v>10027</v>
      </c>
      <c r="B9" s="60" t="s">
        <v>11</v>
      </c>
      <c r="C9" s="27">
        <v>25000</v>
      </c>
      <c r="D9" s="62">
        <v>950000</v>
      </c>
      <c r="E9" s="62">
        <v>750000</v>
      </c>
      <c r="F9" s="63">
        <f t="shared" si="0"/>
        <v>1.2666666666666666</v>
      </c>
    </row>
    <row r="10" spans="1:6">
      <c r="A10" s="60">
        <v>10028</v>
      </c>
      <c r="B10" s="60" t="s">
        <v>12</v>
      </c>
      <c r="C10" s="27">
        <v>13000</v>
      </c>
      <c r="D10" s="62">
        <v>234000</v>
      </c>
      <c r="E10" s="62">
        <v>351000</v>
      </c>
      <c r="F10" s="63">
        <f t="shared" si="0"/>
        <v>0.66666666666666663</v>
      </c>
    </row>
    <row r="11" spans="1:6">
      <c r="A11" s="60">
        <v>10029</v>
      </c>
      <c r="B11" s="60" t="s">
        <v>13</v>
      </c>
      <c r="C11" s="27">
        <v>24000</v>
      </c>
      <c r="D11" s="62">
        <v>40000</v>
      </c>
      <c r="E11" s="62">
        <v>54000</v>
      </c>
      <c r="F11" s="63">
        <f t="shared" si="0"/>
        <v>0.7407407407407407</v>
      </c>
    </row>
    <row r="12" spans="1:6">
      <c r="A12" s="64" t="s">
        <v>14</v>
      </c>
      <c r="B12" s="64"/>
      <c r="C12" s="64"/>
      <c r="D12" s="27">
        <f>SUM(D5:D11)</f>
        <v>2914000</v>
      </c>
      <c r="E12" s="27">
        <f>SUM(E5:E11)</f>
        <v>5175000</v>
      </c>
      <c r="F12" s="66"/>
    </row>
    <row r="13" spans="1:6">
      <c r="A13" s="64" t="s">
        <v>15</v>
      </c>
      <c r="B13" s="64"/>
      <c r="C13" s="64"/>
      <c r="D13" s="65">
        <f>AVERAGE(D5:D11)</f>
        <v>416285.71428571426</v>
      </c>
      <c r="E13" s="65">
        <f>AVERAGE(E5:E11)</f>
        <v>739285.71428571432</v>
      </c>
      <c r="F13" s="66"/>
    </row>
    <row r="17" spans="1:8">
      <c r="A17" s="2" t="s">
        <v>1</v>
      </c>
      <c r="B17" s="2">
        <v>10023</v>
      </c>
      <c r="C17" s="2">
        <v>10024</v>
      </c>
      <c r="D17" s="2">
        <v>10025</v>
      </c>
      <c r="E17" s="2">
        <v>10026</v>
      </c>
      <c r="F17" s="2">
        <v>10027</v>
      </c>
      <c r="G17" s="2">
        <v>10028</v>
      </c>
      <c r="H17" s="2">
        <v>10029</v>
      </c>
    </row>
    <row r="18" spans="1:8">
      <c r="A18" s="2" t="s">
        <v>2</v>
      </c>
      <c r="B18" s="2" t="s">
        <v>7</v>
      </c>
      <c r="C18" s="2" t="s">
        <v>8</v>
      </c>
      <c r="D18" s="2" t="s">
        <v>9</v>
      </c>
      <c r="E18" s="2" t="s">
        <v>10</v>
      </c>
      <c r="F18" s="2" t="s">
        <v>11</v>
      </c>
      <c r="G18" s="2" t="s">
        <v>12</v>
      </c>
      <c r="H18" s="2" t="s">
        <v>13</v>
      </c>
    </row>
  </sheetData>
  <mergeCells count="3">
    <mergeCell ref="A1:F1"/>
    <mergeCell ref="A12:C12"/>
    <mergeCell ref="A13:C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3"/>
  <sheetViews>
    <sheetView workbookViewId="0">
      <selection activeCell="J22" sqref="J22"/>
    </sheetView>
  </sheetViews>
  <sheetFormatPr defaultRowHeight="16.5"/>
  <cols>
    <col min="1" max="1" width="1.625" customWidth="1"/>
    <col min="5" max="7" width="10.75" bestFit="1" customWidth="1"/>
    <col min="8" max="8" width="9.75" customWidth="1"/>
  </cols>
  <sheetData>
    <row r="1" spans="2:9" ht="20.25">
      <c r="B1" s="46" t="s">
        <v>16</v>
      </c>
      <c r="C1" s="46"/>
      <c r="D1" s="46"/>
      <c r="E1" s="46"/>
      <c r="F1" s="46"/>
      <c r="G1" s="46"/>
      <c r="H1" s="46"/>
      <c r="I1" s="46"/>
    </row>
    <row r="2" spans="2:9" ht="20.25">
      <c r="B2" s="4"/>
      <c r="C2" s="4"/>
      <c r="D2" s="4"/>
      <c r="E2" s="4"/>
      <c r="F2" s="4"/>
      <c r="G2" s="4"/>
      <c r="H2" s="4"/>
      <c r="I2" s="4"/>
    </row>
    <row r="3" spans="2:9">
      <c r="B3" s="5"/>
      <c r="C3" s="5"/>
      <c r="D3" s="5"/>
      <c r="E3" s="5"/>
      <c r="F3" s="5"/>
      <c r="G3" s="5"/>
      <c r="H3" s="5"/>
      <c r="I3" s="6" t="s">
        <v>17</v>
      </c>
    </row>
    <row r="4" spans="2:9"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</row>
    <row r="5" spans="2:9">
      <c r="B5" s="7" t="s">
        <v>26</v>
      </c>
      <c r="C5" s="7" t="s">
        <v>27</v>
      </c>
      <c r="D5" s="7" t="s">
        <v>28</v>
      </c>
      <c r="E5" s="8">
        <v>44326</v>
      </c>
      <c r="F5" s="8">
        <v>44328</v>
      </c>
      <c r="G5" s="9">
        <v>44348</v>
      </c>
      <c r="H5" s="10">
        <v>300000</v>
      </c>
      <c r="I5" s="7" t="s">
        <v>29</v>
      </c>
    </row>
    <row r="6" spans="2:9">
      <c r="B6" s="7" t="s">
        <v>30</v>
      </c>
      <c r="C6" s="7" t="s">
        <v>31</v>
      </c>
      <c r="D6" s="7" t="s">
        <v>32</v>
      </c>
      <c r="E6" s="8">
        <v>44331</v>
      </c>
      <c r="F6" s="8">
        <v>44333</v>
      </c>
      <c r="G6" s="9">
        <v>44353</v>
      </c>
      <c r="H6" s="10">
        <v>100000</v>
      </c>
      <c r="I6" s="7" t="s">
        <v>33</v>
      </c>
    </row>
    <row r="7" spans="2:9">
      <c r="B7" s="7" t="s">
        <v>34</v>
      </c>
      <c r="C7" s="7" t="s">
        <v>35</v>
      </c>
      <c r="D7" s="7" t="s">
        <v>36</v>
      </c>
      <c r="E7" s="8">
        <v>44264</v>
      </c>
      <c r="F7" s="8">
        <v>44265</v>
      </c>
      <c r="G7" s="9">
        <v>44285</v>
      </c>
      <c r="H7" s="10">
        <v>90000</v>
      </c>
      <c r="I7" s="7" t="s">
        <v>37</v>
      </c>
    </row>
    <row r="8" spans="2:9">
      <c r="B8" s="7" t="s">
        <v>38</v>
      </c>
      <c r="C8" s="7" t="s">
        <v>39</v>
      </c>
      <c r="D8" s="7" t="s">
        <v>40</v>
      </c>
      <c r="E8" s="8">
        <v>44303</v>
      </c>
      <c r="F8" s="8">
        <v>44305</v>
      </c>
      <c r="G8" s="9">
        <v>44325</v>
      </c>
      <c r="H8" s="10">
        <v>89000</v>
      </c>
      <c r="I8" s="7" t="s">
        <v>41</v>
      </c>
    </row>
    <row r="9" spans="2:9">
      <c r="B9" s="7" t="s">
        <v>42</v>
      </c>
      <c r="C9" s="7" t="s">
        <v>43</v>
      </c>
      <c r="D9" s="7" t="s">
        <v>44</v>
      </c>
      <c r="E9" s="8">
        <v>44303</v>
      </c>
      <c r="F9" s="8">
        <v>44306</v>
      </c>
      <c r="G9" s="9">
        <v>44326</v>
      </c>
      <c r="H9" s="10">
        <v>63000</v>
      </c>
      <c r="I9" s="7" t="s">
        <v>37</v>
      </c>
    </row>
    <row r="10" spans="2:9">
      <c r="B10" s="7" t="s">
        <v>45</v>
      </c>
      <c r="C10" s="7" t="s">
        <v>46</v>
      </c>
      <c r="D10" s="7" t="s">
        <v>40</v>
      </c>
      <c r="E10" s="8">
        <v>44350</v>
      </c>
      <c r="F10" s="8">
        <v>44352</v>
      </c>
      <c r="G10" s="9">
        <v>44372</v>
      </c>
      <c r="H10" s="10">
        <v>160000</v>
      </c>
      <c r="I10" s="7" t="s">
        <v>47</v>
      </c>
    </row>
    <row r="11" spans="2:9">
      <c r="B11" s="7" t="s">
        <v>48</v>
      </c>
      <c r="C11" s="7" t="s">
        <v>49</v>
      </c>
      <c r="D11" s="7" t="s">
        <v>44</v>
      </c>
      <c r="E11" s="8">
        <v>44389</v>
      </c>
      <c r="F11" s="8">
        <v>44399</v>
      </c>
      <c r="G11" s="9">
        <v>44419</v>
      </c>
      <c r="H11" s="10">
        <v>330000</v>
      </c>
      <c r="I11" s="7" t="s">
        <v>50</v>
      </c>
    </row>
    <row r="12" spans="2:9">
      <c r="B12" s="7" t="s">
        <v>51</v>
      </c>
      <c r="C12" s="7" t="s">
        <v>52</v>
      </c>
      <c r="D12" s="7" t="s">
        <v>53</v>
      </c>
      <c r="E12" s="8">
        <v>44328</v>
      </c>
      <c r="F12" s="8">
        <v>44330</v>
      </c>
      <c r="G12" s="9">
        <v>44350</v>
      </c>
      <c r="H12" s="10">
        <v>270000</v>
      </c>
      <c r="I12" s="7" t="s">
        <v>33</v>
      </c>
    </row>
    <row r="15" spans="2:9">
      <c r="B15" s="7" t="s">
        <v>20</v>
      </c>
      <c r="C15" s="7" t="s">
        <v>24</v>
      </c>
    </row>
    <row r="16" spans="2:9">
      <c r="B16" s="7" t="s">
        <v>28</v>
      </c>
    </row>
    <row r="17" spans="2:9">
      <c r="C17" t="s">
        <v>294</v>
      </c>
    </row>
    <row r="20" spans="2:9">
      <c r="B20" s="7" t="s">
        <v>18</v>
      </c>
      <c r="C20" s="7" t="s">
        <v>19</v>
      </c>
      <c r="D20" s="7" t="s">
        <v>20</v>
      </c>
      <c r="E20" s="7" t="s">
        <v>21</v>
      </c>
      <c r="F20" s="7" t="s">
        <v>22</v>
      </c>
      <c r="G20" s="7" t="s">
        <v>23</v>
      </c>
      <c r="H20" s="7" t="s">
        <v>24</v>
      </c>
      <c r="I20" s="7" t="s">
        <v>25</v>
      </c>
    </row>
    <row r="21" spans="2:9">
      <c r="B21" s="7" t="s">
        <v>26</v>
      </c>
      <c r="C21" s="7" t="s">
        <v>27</v>
      </c>
      <c r="D21" s="7" t="s">
        <v>28</v>
      </c>
      <c r="E21" s="8">
        <v>44326</v>
      </c>
      <c r="F21" s="8">
        <v>44328</v>
      </c>
      <c r="G21" s="9">
        <v>44348</v>
      </c>
      <c r="H21" s="10">
        <v>300000</v>
      </c>
      <c r="I21" s="7" t="s">
        <v>29</v>
      </c>
    </row>
    <row r="22" spans="2:9">
      <c r="B22" s="7" t="s">
        <v>48</v>
      </c>
      <c r="C22" s="7" t="s">
        <v>49</v>
      </c>
      <c r="D22" s="7" t="s">
        <v>44</v>
      </c>
      <c r="E22" s="8">
        <v>44389</v>
      </c>
      <c r="F22" s="8">
        <v>44399</v>
      </c>
      <c r="G22" s="9">
        <v>44419</v>
      </c>
      <c r="H22" s="10">
        <v>330000</v>
      </c>
      <c r="I22" s="7" t="s">
        <v>29</v>
      </c>
    </row>
    <row r="23" spans="2:9">
      <c r="B23" s="7" t="s">
        <v>51</v>
      </c>
      <c r="C23" s="7" t="s">
        <v>52</v>
      </c>
      <c r="D23" s="7" t="s">
        <v>28</v>
      </c>
      <c r="E23" s="8">
        <v>44328</v>
      </c>
      <c r="F23" s="8">
        <v>44330</v>
      </c>
      <c r="G23" s="9">
        <v>44350</v>
      </c>
      <c r="H23" s="10">
        <v>270000</v>
      </c>
      <c r="I23" s="7" t="s">
        <v>33</v>
      </c>
    </row>
  </sheetData>
  <mergeCells count="1">
    <mergeCell ref="B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8"/>
  <sheetViews>
    <sheetView tabSelected="1" workbookViewId="0">
      <selection activeCell="C3" sqref="C3"/>
    </sheetView>
  </sheetViews>
  <sheetFormatPr defaultRowHeight="16.5"/>
  <cols>
    <col min="1" max="1" width="13.875" customWidth="1"/>
    <col min="2" max="2" width="12.875" bestFit="1" customWidth="1"/>
    <col min="6" max="9" width="9.25" customWidth="1"/>
    <col min="10" max="10" width="10.25" customWidth="1"/>
  </cols>
  <sheetData>
    <row r="1" spans="1:10">
      <c r="A1" s="11" t="s">
        <v>54</v>
      </c>
      <c r="B1" s="11"/>
      <c r="C1" s="11"/>
      <c r="D1" s="11"/>
      <c r="E1" s="11" t="s">
        <v>55</v>
      </c>
      <c r="F1" s="11"/>
      <c r="G1" s="11"/>
      <c r="H1" s="11"/>
      <c r="I1" s="11"/>
      <c r="J1" s="12"/>
    </row>
    <row r="2" spans="1:10">
      <c r="A2" s="13" t="s">
        <v>56</v>
      </c>
      <c r="B2" s="13" t="s">
        <v>57</v>
      </c>
      <c r="C2" s="22" t="s">
        <v>58</v>
      </c>
      <c r="D2" s="11"/>
      <c r="E2" s="13" t="s">
        <v>59</v>
      </c>
      <c r="F2" s="13" t="s">
        <v>60</v>
      </c>
      <c r="G2" s="13" t="s">
        <v>61</v>
      </c>
      <c r="H2" s="13" t="s">
        <v>62</v>
      </c>
      <c r="I2" s="13" t="s">
        <v>63</v>
      </c>
      <c r="J2" s="22" t="s">
        <v>64</v>
      </c>
    </row>
    <row r="3" spans="1:10">
      <c r="A3" s="14" t="s">
        <v>65</v>
      </c>
      <c r="B3" s="15">
        <v>8.1</v>
      </c>
      <c r="C3" s="13"/>
      <c r="D3" s="11"/>
      <c r="E3" s="13" t="s">
        <v>66</v>
      </c>
      <c r="F3" s="13" t="s">
        <v>67</v>
      </c>
      <c r="G3" s="13" t="s">
        <v>68</v>
      </c>
      <c r="H3" s="13" t="s">
        <v>67</v>
      </c>
      <c r="I3" s="13" t="s">
        <v>67</v>
      </c>
      <c r="J3" s="13"/>
    </row>
    <row r="4" spans="1:10">
      <c r="A4" s="14" t="s">
        <v>69</v>
      </c>
      <c r="B4" s="15">
        <v>10.5</v>
      </c>
      <c r="C4" s="13"/>
      <c r="D4" s="11"/>
      <c r="E4" s="13" t="s">
        <v>70</v>
      </c>
      <c r="F4" s="13" t="s">
        <v>67</v>
      </c>
      <c r="G4" s="13" t="s">
        <v>71</v>
      </c>
      <c r="H4" s="13" t="s">
        <v>67</v>
      </c>
      <c r="I4" s="13" t="s">
        <v>67</v>
      </c>
      <c r="J4" s="13"/>
    </row>
    <row r="5" spans="1:10">
      <c r="A5" s="14" t="s">
        <v>72</v>
      </c>
      <c r="B5" s="15">
        <v>3.5</v>
      </c>
      <c r="C5" s="13"/>
      <c r="D5" s="11"/>
      <c r="E5" s="13" t="s">
        <v>73</v>
      </c>
      <c r="F5" s="13" t="s">
        <v>71</v>
      </c>
      <c r="G5" s="13" t="s">
        <v>74</v>
      </c>
      <c r="H5" s="13" t="s">
        <v>71</v>
      </c>
      <c r="I5" s="13" t="s">
        <v>74</v>
      </c>
      <c r="J5" s="13"/>
    </row>
    <row r="6" spans="1:10">
      <c r="A6" s="14" t="s">
        <v>75</v>
      </c>
      <c r="B6" s="15">
        <v>9.4</v>
      </c>
      <c r="C6" s="13"/>
      <c r="D6" s="11"/>
      <c r="E6" s="13" t="s">
        <v>76</v>
      </c>
      <c r="F6" s="13" t="s">
        <v>74</v>
      </c>
      <c r="G6" s="13" t="s">
        <v>68</v>
      </c>
      <c r="H6" s="13" t="s">
        <v>71</v>
      </c>
      <c r="I6" s="13" t="s">
        <v>71</v>
      </c>
      <c r="J6" s="13"/>
    </row>
    <row r="7" spans="1:10">
      <c r="A7" s="14" t="s">
        <v>77</v>
      </c>
      <c r="B7" s="15">
        <v>62.7</v>
      </c>
      <c r="C7" s="13"/>
      <c r="D7" s="11"/>
      <c r="E7" s="13" t="s">
        <v>78</v>
      </c>
      <c r="F7" s="13" t="s">
        <v>79</v>
      </c>
      <c r="G7" s="13" t="s">
        <v>79</v>
      </c>
      <c r="H7" s="13" t="s">
        <v>71</v>
      </c>
      <c r="I7" s="13" t="s">
        <v>67</v>
      </c>
      <c r="J7" s="13"/>
    </row>
    <row r="8" spans="1:10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>
      <c r="A9" s="11" t="s">
        <v>80</v>
      </c>
      <c r="B9" s="11"/>
      <c r="C9" s="11"/>
      <c r="D9" s="11"/>
      <c r="E9" s="11" t="s">
        <v>81</v>
      </c>
      <c r="F9" s="11"/>
      <c r="G9" s="11"/>
      <c r="H9" s="11"/>
      <c r="I9" s="11"/>
      <c r="J9" s="12"/>
    </row>
    <row r="10" spans="1:10">
      <c r="A10" s="13" t="s">
        <v>82</v>
      </c>
      <c r="B10" s="13" t="s">
        <v>83</v>
      </c>
      <c r="C10" s="22" t="s">
        <v>84</v>
      </c>
      <c r="D10" s="11"/>
      <c r="E10" s="13" t="s">
        <v>85</v>
      </c>
      <c r="F10" s="13" t="s">
        <v>86</v>
      </c>
      <c r="G10" s="22" t="s">
        <v>87</v>
      </c>
      <c r="H10" s="11"/>
      <c r="I10" s="13" t="s">
        <v>88</v>
      </c>
      <c r="J10" s="12"/>
    </row>
    <row r="11" spans="1:10">
      <c r="A11" s="13" t="s">
        <v>89</v>
      </c>
      <c r="B11" s="13" t="s">
        <v>90</v>
      </c>
      <c r="C11" s="13"/>
      <c r="D11" s="11"/>
      <c r="E11" s="13" t="s">
        <v>31</v>
      </c>
      <c r="F11" s="16">
        <v>273</v>
      </c>
      <c r="G11" s="17"/>
      <c r="H11" s="11"/>
      <c r="I11" s="13">
        <v>280</v>
      </c>
      <c r="J11" s="12"/>
    </row>
    <row r="12" spans="1:10">
      <c r="A12" s="13" t="s">
        <v>91</v>
      </c>
      <c r="B12" s="13" t="s">
        <v>92</v>
      </c>
      <c r="C12" s="13"/>
      <c r="D12" s="11"/>
      <c r="E12" s="13" t="s">
        <v>35</v>
      </c>
      <c r="F12" s="16">
        <v>250</v>
      </c>
      <c r="G12" s="17"/>
      <c r="H12" s="11"/>
      <c r="I12" s="13">
        <v>240</v>
      </c>
      <c r="J12" s="12"/>
    </row>
    <row r="13" spans="1:10">
      <c r="A13" s="13" t="s">
        <v>93</v>
      </c>
      <c r="B13" s="13" t="s">
        <v>94</v>
      </c>
      <c r="C13" s="13"/>
      <c r="D13" s="11"/>
      <c r="E13" s="13" t="s">
        <v>39</v>
      </c>
      <c r="F13" s="16">
        <v>234</v>
      </c>
      <c r="G13" s="17"/>
      <c r="H13" s="11"/>
      <c r="I13" s="13">
        <v>210</v>
      </c>
      <c r="J13" s="12"/>
    </row>
    <row r="14" spans="1:10">
      <c r="A14" s="13" t="s">
        <v>95</v>
      </c>
      <c r="B14" s="13" t="s">
        <v>96</v>
      </c>
      <c r="C14" s="13"/>
      <c r="D14" s="11"/>
      <c r="E14" s="13" t="s">
        <v>43</v>
      </c>
      <c r="F14" s="16">
        <v>200</v>
      </c>
      <c r="G14" s="17"/>
      <c r="H14" s="11"/>
      <c r="I14" s="13">
        <v>180</v>
      </c>
      <c r="J14" s="12"/>
    </row>
    <row r="15" spans="1:10">
      <c r="A15" s="13" t="s">
        <v>97</v>
      </c>
      <c r="B15" s="13" t="s">
        <v>98</v>
      </c>
      <c r="C15" s="13"/>
      <c r="D15" s="11"/>
      <c r="E15" s="13" t="s">
        <v>46</v>
      </c>
      <c r="F15" s="16">
        <v>180</v>
      </c>
      <c r="G15" s="17"/>
      <c r="H15" s="11"/>
      <c r="I15" s="13">
        <v>150</v>
      </c>
      <c r="J15" s="12"/>
    </row>
    <row r="16" spans="1:10">
      <c r="A16" s="13" t="s">
        <v>99</v>
      </c>
      <c r="B16" s="13" t="s">
        <v>100</v>
      </c>
      <c r="C16" s="13"/>
      <c r="D16" s="11"/>
      <c r="E16" s="13" t="s">
        <v>49</v>
      </c>
      <c r="F16" s="16">
        <v>134</v>
      </c>
      <c r="G16" s="17"/>
      <c r="H16" s="11"/>
      <c r="I16" s="11"/>
      <c r="J16" s="12"/>
    </row>
    <row r="17" spans="1:10">
      <c r="A17" s="18" t="s">
        <v>101</v>
      </c>
      <c r="B17" s="11"/>
      <c r="C17" s="11"/>
      <c r="D17" s="11"/>
      <c r="E17" s="11"/>
      <c r="F17" s="11"/>
      <c r="G17" s="11"/>
      <c r="H17" s="11"/>
      <c r="I17" s="11"/>
      <c r="J17" s="11"/>
    </row>
    <row r="18" spans="1:10">
      <c r="A18" s="13" t="s">
        <v>102</v>
      </c>
      <c r="B18" s="17" t="s">
        <v>103</v>
      </c>
      <c r="C18" s="17" t="s">
        <v>104</v>
      </c>
      <c r="D18" s="17" t="s">
        <v>105</v>
      </c>
      <c r="E18" s="11"/>
      <c r="F18" s="11"/>
      <c r="G18" s="11"/>
      <c r="H18" s="11"/>
      <c r="I18" s="11"/>
      <c r="J18" s="11"/>
    </row>
    <row r="19" spans="1:10">
      <c r="A19" s="13" t="s">
        <v>106</v>
      </c>
      <c r="B19" s="13" t="s">
        <v>107</v>
      </c>
      <c r="C19" s="13" t="s">
        <v>108</v>
      </c>
      <c r="D19" s="13" t="s">
        <v>109</v>
      </c>
      <c r="E19" s="11"/>
      <c r="F19" s="11"/>
      <c r="G19" s="11"/>
      <c r="H19" s="11"/>
      <c r="I19" s="11"/>
      <c r="J19" s="11"/>
    </row>
    <row r="20" spans="1:10">
      <c r="A20" s="19"/>
      <c r="B20" s="19"/>
      <c r="C20" s="19"/>
      <c r="D20" s="19"/>
      <c r="E20" s="19"/>
      <c r="F20" s="11"/>
      <c r="G20" s="11"/>
      <c r="H20" s="11"/>
      <c r="I20" s="11"/>
      <c r="J20" s="11"/>
    </row>
    <row r="21" spans="1:10">
      <c r="A21" s="11" t="s">
        <v>110</v>
      </c>
      <c r="B21" s="11"/>
      <c r="C21" s="11"/>
      <c r="D21" s="11"/>
      <c r="E21" s="11"/>
      <c r="F21" s="11"/>
      <c r="G21" s="11"/>
      <c r="H21" s="11"/>
      <c r="I21" s="11"/>
      <c r="J21" s="11"/>
    </row>
    <row r="22" spans="1:10">
      <c r="A22" s="13" t="s">
        <v>111</v>
      </c>
      <c r="B22" s="13" t="s">
        <v>112</v>
      </c>
      <c r="C22" s="13" t="s">
        <v>113</v>
      </c>
      <c r="D22" s="11"/>
      <c r="E22" s="13"/>
      <c r="F22" s="11"/>
      <c r="G22" s="11"/>
      <c r="H22" s="11"/>
      <c r="I22" s="11"/>
      <c r="J22" s="11"/>
    </row>
    <row r="23" spans="1:10">
      <c r="A23" s="20" t="s">
        <v>114</v>
      </c>
      <c r="B23" s="20" t="s">
        <v>115</v>
      </c>
      <c r="C23" s="21">
        <v>2761</v>
      </c>
      <c r="D23" s="11"/>
      <c r="E23" s="20"/>
      <c r="F23" s="11"/>
      <c r="G23" s="11"/>
      <c r="H23" s="11"/>
      <c r="I23" s="11"/>
      <c r="J23" s="11"/>
    </row>
    <row r="24" spans="1:10">
      <c r="A24" s="20" t="s">
        <v>114</v>
      </c>
      <c r="B24" s="20" t="s">
        <v>116</v>
      </c>
      <c r="C24" s="21">
        <v>2624</v>
      </c>
      <c r="D24" s="11"/>
      <c r="E24" s="11"/>
      <c r="F24" s="11"/>
      <c r="G24" s="11"/>
      <c r="H24" s="11"/>
      <c r="I24" s="11"/>
      <c r="J24" s="11"/>
    </row>
    <row r="25" spans="1:10">
      <c r="A25" s="20" t="s">
        <v>117</v>
      </c>
      <c r="B25" s="20" t="s">
        <v>118</v>
      </c>
      <c r="C25" s="21">
        <v>5586</v>
      </c>
      <c r="D25" s="11"/>
      <c r="E25" s="11"/>
      <c r="F25" s="11"/>
      <c r="G25" s="11"/>
      <c r="H25" s="11"/>
      <c r="I25" s="11"/>
      <c r="J25" s="11"/>
    </row>
    <row r="26" spans="1:10">
      <c r="A26" s="20" t="s">
        <v>117</v>
      </c>
      <c r="B26" s="20" t="s">
        <v>119</v>
      </c>
      <c r="C26" s="15">
        <v>671</v>
      </c>
      <c r="D26" s="11"/>
      <c r="E26" s="47" t="s">
        <v>120</v>
      </c>
      <c r="F26" s="48"/>
      <c r="G26" s="49"/>
      <c r="H26" s="11"/>
      <c r="I26" s="11"/>
      <c r="J26" s="11"/>
    </row>
    <row r="27" spans="1:10">
      <c r="A27" s="20" t="s">
        <v>121</v>
      </c>
      <c r="B27" s="20" t="s">
        <v>115</v>
      </c>
      <c r="C27" s="21">
        <v>8531</v>
      </c>
      <c r="D27" s="11"/>
      <c r="E27" s="50"/>
      <c r="F27" s="51"/>
      <c r="G27" s="52"/>
      <c r="H27" s="11"/>
      <c r="I27" s="11"/>
      <c r="J27" s="11"/>
    </row>
    <row r="28" spans="1:10">
      <c r="A28" s="20" t="s">
        <v>122</v>
      </c>
      <c r="B28" s="20" t="s">
        <v>123</v>
      </c>
      <c r="C28" s="21">
        <v>2822</v>
      </c>
      <c r="D28" s="11"/>
      <c r="E28" s="11"/>
      <c r="F28" s="11"/>
      <c r="G28" s="11"/>
      <c r="H28" s="11"/>
      <c r="I28" s="11"/>
      <c r="J28" s="11"/>
    </row>
  </sheetData>
  <mergeCells count="2">
    <mergeCell ref="E26:G26"/>
    <mergeCell ref="E27:G27"/>
  </mergeCells>
  <phoneticPr fontId="1" type="noConversion"/>
  <pageMargins left="0.7" right="0.7" top="0.75" bottom="0.75" header="0.3" footer="0.3"/>
  <ignoredErrors>
    <ignoredError sqref="B18:D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32"/>
  <sheetViews>
    <sheetView topLeftCell="A4" workbookViewId="0">
      <selection activeCell="J26" sqref="J26"/>
    </sheetView>
  </sheetViews>
  <sheetFormatPr defaultRowHeight="16.5"/>
  <cols>
    <col min="1" max="1" width="1.625" customWidth="1"/>
    <col min="2" max="2" width="15.875" bestFit="1" customWidth="1"/>
    <col min="3" max="3" width="9.375" bestFit="1" customWidth="1"/>
    <col min="4" max="8" width="7.5" bestFit="1" customWidth="1"/>
    <col min="9" max="9" width="9.625" bestFit="1" customWidth="1"/>
    <col min="10" max="10" width="10.75" bestFit="1" customWidth="1"/>
  </cols>
  <sheetData>
    <row r="1" spans="2:10" ht="26.25">
      <c r="B1" s="53" t="s">
        <v>124</v>
      </c>
      <c r="C1" s="53"/>
      <c r="D1" s="53"/>
      <c r="E1" s="53"/>
      <c r="F1" s="53"/>
      <c r="G1" s="53"/>
      <c r="H1" s="53"/>
      <c r="I1" s="53"/>
      <c r="J1" s="53"/>
    </row>
    <row r="2" spans="2:10">
      <c r="B2" s="23"/>
      <c r="C2" s="23"/>
      <c r="D2" s="23"/>
      <c r="E2" s="23"/>
      <c r="F2" s="23"/>
      <c r="G2" s="23"/>
      <c r="H2" s="23"/>
      <c r="I2" s="24" t="s">
        <v>125</v>
      </c>
      <c r="J2" s="25">
        <v>44477</v>
      </c>
    </row>
    <row r="3" spans="2:10">
      <c r="B3" s="13" t="s">
        <v>126</v>
      </c>
      <c r="C3" s="13" t="s">
        <v>127</v>
      </c>
      <c r="D3" s="13" t="s">
        <v>128</v>
      </c>
      <c r="E3" s="13" t="s">
        <v>129</v>
      </c>
      <c r="F3" s="26" t="s">
        <v>130</v>
      </c>
      <c r="G3" s="26" t="s">
        <v>131</v>
      </c>
      <c r="H3" s="26" t="s">
        <v>132</v>
      </c>
      <c r="I3" s="13" t="s">
        <v>133</v>
      </c>
      <c r="J3" s="26" t="s">
        <v>134</v>
      </c>
    </row>
    <row r="4" spans="2:10">
      <c r="B4" s="7" t="s">
        <v>135</v>
      </c>
      <c r="C4" s="7" t="s">
        <v>136</v>
      </c>
      <c r="D4" s="7" t="s">
        <v>137</v>
      </c>
      <c r="E4" s="9" t="s">
        <v>138</v>
      </c>
      <c r="F4" s="27">
        <v>3</v>
      </c>
      <c r="G4" s="27">
        <v>80000</v>
      </c>
      <c r="H4" s="27">
        <v>40000</v>
      </c>
      <c r="I4" s="27">
        <v>40000</v>
      </c>
      <c r="J4" s="28">
        <f>(G4+H4)*F4+I4</f>
        <v>400000</v>
      </c>
    </row>
    <row r="5" spans="2:10">
      <c r="B5" s="7" t="s">
        <v>139</v>
      </c>
      <c r="C5" s="7" t="s">
        <v>136</v>
      </c>
      <c r="D5" s="7" t="s">
        <v>140</v>
      </c>
      <c r="E5" s="9" t="s">
        <v>141</v>
      </c>
      <c r="F5" s="27">
        <v>3</v>
      </c>
      <c r="G5" s="27">
        <v>65000</v>
      </c>
      <c r="H5" s="27">
        <v>35000</v>
      </c>
      <c r="I5" s="27">
        <v>28000</v>
      </c>
      <c r="J5" s="28">
        <f t="shared" ref="J5:J15" si="0">(G5+H5)*F5+I5</f>
        <v>328000</v>
      </c>
    </row>
    <row r="6" spans="2:10">
      <c r="B6" s="7" t="s">
        <v>142</v>
      </c>
      <c r="C6" s="7" t="s">
        <v>143</v>
      </c>
      <c r="D6" s="7" t="s">
        <v>144</v>
      </c>
      <c r="E6" s="9" t="s">
        <v>138</v>
      </c>
      <c r="F6" s="27">
        <v>2</v>
      </c>
      <c r="G6" s="27">
        <v>35000</v>
      </c>
      <c r="H6" s="27">
        <v>30000</v>
      </c>
      <c r="I6" s="27">
        <v>31000</v>
      </c>
      <c r="J6" s="28">
        <f t="shared" si="0"/>
        <v>161000</v>
      </c>
    </row>
    <row r="7" spans="2:10">
      <c r="B7" s="7" t="s">
        <v>145</v>
      </c>
      <c r="C7" s="7" t="s">
        <v>146</v>
      </c>
      <c r="D7" s="7" t="s">
        <v>144</v>
      </c>
      <c r="E7" s="9" t="s">
        <v>147</v>
      </c>
      <c r="F7" s="27">
        <v>5</v>
      </c>
      <c r="G7" s="27">
        <v>35000</v>
      </c>
      <c r="H7" s="27">
        <v>30000</v>
      </c>
      <c r="I7" s="27">
        <v>41000</v>
      </c>
      <c r="J7" s="28">
        <f t="shared" si="0"/>
        <v>366000</v>
      </c>
    </row>
    <row r="8" spans="2:10">
      <c r="B8" s="7" t="s">
        <v>148</v>
      </c>
      <c r="C8" s="7" t="s">
        <v>149</v>
      </c>
      <c r="D8" s="7" t="s">
        <v>150</v>
      </c>
      <c r="E8" s="9" t="s">
        <v>151</v>
      </c>
      <c r="F8" s="27">
        <v>2</v>
      </c>
      <c r="G8" s="27">
        <v>50000</v>
      </c>
      <c r="H8" s="27">
        <v>30000</v>
      </c>
      <c r="I8" s="27">
        <v>50000</v>
      </c>
      <c r="J8" s="28">
        <f t="shared" si="0"/>
        <v>210000</v>
      </c>
    </row>
    <row r="9" spans="2:10">
      <c r="B9" s="7" t="s">
        <v>152</v>
      </c>
      <c r="C9" s="7" t="s">
        <v>146</v>
      </c>
      <c r="D9" s="7" t="s">
        <v>153</v>
      </c>
      <c r="E9" s="9" t="s">
        <v>154</v>
      </c>
      <c r="F9" s="27">
        <v>6</v>
      </c>
      <c r="G9" s="27">
        <v>65000</v>
      </c>
      <c r="H9" s="27">
        <v>35000</v>
      </c>
      <c r="I9" s="27">
        <v>47000</v>
      </c>
      <c r="J9" s="28">
        <f t="shared" si="0"/>
        <v>647000</v>
      </c>
    </row>
    <row r="10" spans="2:10">
      <c r="B10" s="7" t="s">
        <v>155</v>
      </c>
      <c r="C10" s="7" t="s">
        <v>146</v>
      </c>
      <c r="D10" s="7" t="s">
        <v>156</v>
      </c>
      <c r="E10" s="9" t="s">
        <v>157</v>
      </c>
      <c r="F10" s="27">
        <v>1</v>
      </c>
      <c r="G10" s="27">
        <v>80000</v>
      </c>
      <c r="H10" s="27">
        <v>40000</v>
      </c>
      <c r="I10" s="27">
        <v>50000</v>
      </c>
      <c r="J10" s="28">
        <f t="shared" si="0"/>
        <v>170000</v>
      </c>
    </row>
    <row r="11" spans="2:10">
      <c r="B11" s="7" t="s">
        <v>158</v>
      </c>
      <c r="C11" s="7" t="s">
        <v>149</v>
      </c>
      <c r="D11" s="7" t="s">
        <v>140</v>
      </c>
      <c r="E11" s="9" t="s">
        <v>159</v>
      </c>
      <c r="F11" s="27">
        <v>2</v>
      </c>
      <c r="G11" s="27">
        <v>65000</v>
      </c>
      <c r="H11" s="27">
        <v>35000</v>
      </c>
      <c r="I11" s="27">
        <v>47000</v>
      </c>
      <c r="J11" s="28">
        <f t="shared" si="0"/>
        <v>247000</v>
      </c>
    </row>
    <row r="12" spans="2:10">
      <c r="B12" s="7" t="s">
        <v>142</v>
      </c>
      <c r="C12" s="7" t="s">
        <v>149</v>
      </c>
      <c r="D12" s="7" t="s">
        <v>144</v>
      </c>
      <c r="E12" s="9" t="s">
        <v>160</v>
      </c>
      <c r="F12" s="27">
        <v>2</v>
      </c>
      <c r="G12" s="27">
        <v>80000</v>
      </c>
      <c r="H12" s="27">
        <v>40000</v>
      </c>
      <c r="I12" s="27">
        <v>50000</v>
      </c>
      <c r="J12" s="28">
        <f t="shared" si="0"/>
        <v>290000</v>
      </c>
    </row>
    <row r="13" spans="2:10">
      <c r="B13" s="7" t="s">
        <v>161</v>
      </c>
      <c r="C13" s="7" t="s">
        <v>146</v>
      </c>
      <c r="D13" s="7" t="s">
        <v>144</v>
      </c>
      <c r="E13" s="9" t="s">
        <v>162</v>
      </c>
      <c r="F13" s="27">
        <v>2</v>
      </c>
      <c r="G13" s="27">
        <v>35000</v>
      </c>
      <c r="H13" s="27">
        <v>30000</v>
      </c>
      <c r="I13" s="27">
        <v>24000</v>
      </c>
      <c r="J13" s="28">
        <f t="shared" si="0"/>
        <v>154000</v>
      </c>
    </row>
    <row r="14" spans="2:10">
      <c r="B14" s="7" t="s">
        <v>163</v>
      </c>
      <c r="C14" s="7" t="s">
        <v>146</v>
      </c>
      <c r="D14" s="7" t="s">
        <v>150</v>
      </c>
      <c r="E14" s="9" t="s">
        <v>164</v>
      </c>
      <c r="F14" s="27">
        <v>5</v>
      </c>
      <c r="G14" s="27">
        <v>50000</v>
      </c>
      <c r="H14" s="27">
        <v>30000</v>
      </c>
      <c r="I14" s="27">
        <v>26000</v>
      </c>
      <c r="J14" s="28">
        <f t="shared" si="0"/>
        <v>426000</v>
      </c>
    </row>
    <row r="15" spans="2:10">
      <c r="B15" s="7" t="s">
        <v>165</v>
      </c>
      <c r="C15" s="7" t="s">
        <v>166</v>
      </c>
      <c r="D15" s="7" t="s">
        <v>156</v>
      </c>
      <c r="E15" s="9" t="s">
        <v>151</v>
      </c>
      <c r="F15" s="27">
        <v>1</v>
      </c>
      <c r="G15" s="27">
        <v>80000</v>
      </c>
      <c r="H15" s="27">
        <v>40000</v>
      </c>
      <c r="I15" s="27">
        <v>60000</v>
      </c>
      <c r="J15" s="28">
        <f t="shared" si="0"/>
        <v>180000</v>
      </c>
    </row>
    <row r="19" spans="2:8">
      <c r="B19" s="67" t="s">
        <v>295</v>
      </c>
      <c r="C19" t="s">
        <v>296</v>
      </c>
    </row>
    <row r="21" spans="2:8">
      <c r="B21" s="67" t="s">
        <v>311</v>
      </c>
      <c r="C21" s="67" t="s">
        <v>313</v>
      </c>
    </row>
    <row r="22" spans="2:8">
      <c r="B22" s="67" t="s">
        <v>224</v>
      </c>
      <c r="C22" t="s">
        <v>162</v>
      </c>
      <c r="D22" t="s">
        <v>307</v>
      </c>
      <c r="E22" t="s">
        <v>159</v>
      </c>
      <c r="F22" t="s">
        <v>308</v>
      </c>
      <c r="G22" t="s">
        <v>309</v>
      </c>
      <c r="H22" t="s">
        <v>310</v>
      </c>
    </row>
    <row r="23" spans="2:8">
      <c r="B23" t="s">
        <v>297</v>
      </c>
      <c r="C23" s="68" t="s">
        <v>312</v>
      </c>
      <c r="D23" s="68" t="s">
        <v>312</v>
      </c>
      <c r="E23" s="68" t="s">
        <v>312</v>
      </c>
      <c r="F23" s="68">
        <v>400000</v>
      </c>
      <c r="G23" s="68" t="s">
        <v>312</v>
      </c>
      <c r="H23" s="68" t="s">
        <v>312</v>
      </c>
    </row>
    <row r="24" spans="2:8">
      <c r="B24" t="s">
        <v>298</v>
      </c>
      <c r="C24" s="68" t="s">
        <v>312</v>
      </c>
      <c r="D24" s="68" t="s">
        <v>312</v>
      </c>
      <c r="E24" s="68" t="s">
        <v>312</v>
      </c>
      <c r="F24" s="68" t="s">
        <v>312</v>
      </c>
      <c r="G24" s="68">
        <v>180000</v>
      </c>
      <c r="H24" s="68" t="s">
        <v>312</v>
      </c>
    </row>
    <row r="25" spans="2:8">
      <c r="B25" t="s">
        <v>299</v>
      </c>
      <c r="C25" s="68" t="s">
        <v>312</v>
      </c>
      <c r="D25" s="68">
        <v>328000</v>
      </c>
      <c r="E25" s="68" t="s">
        <v>312</v>
      </c>
      <c r="F25" s="68" t="s">
        <v>312</v>
      </c>
      <c r="G25" s="68" t="s">
        <v>312</v>
      </c>
      <c r="H25" s="68" t="s">
        <v>312</v>
      </c>
    </row>
    <row r="26" spans="2:8">
      <c r="B26" t="s">
        <v>300</v>
      </c>
      <c r="C26" s="68" t="s">
        <v>312</v>
      </c>
      <c r="D26" s="68">
        <v>426000</v>
      </c>
      <c r="E26" s="68" t="s">
        <v>312</v>
      </c>
      <c r="F26" s="68" t="s">
        <v>312</v>
      </c>
      <c r="G26" s="68" t="s">
        <v>312</v>
      </c>
      <c r="H26" s="68" t="s">
        <v>312</v>
      </c>
    </row>
    <row r="27" spans="2:8">
      <c r="B27" t="s">
        <v>301</v>
      </c>
      <c r="C27" s="68" t="s">
        <v>312</v>
      </c>
      <c r="D27" s="68" t="s">
        <v>312</v>
      </c>
      <c r="E27" s="68" t="s">
        <v>312</v>
      </c>
      <c r="F27" s="68" t="s">
        <v>312</v>
      </c>
      <c r="G27" s="68">
        <v>210000</v>
      </c>
      <c r="H27" s="68" t="s">
        <v>312</v>
      </c>
    </row>
    <row r="28" spans="2:8">
      <c r="B28" t="s">
        <v>302</v>
      </c>
      <c r="C28" s="68" t="s">
        <v>312</v>
      </c>
      <c r="D28" s="68" t="s">
        <v>312</v>
      </c>
      <c r="E28" s="68">
        <v>247000</v>
      </c>
      <c r="F28" s="68" t="s">
        <v>312</v>
      </c>
      <c r="G28" s="68" t="s">
        <v>312</v>
      </c>
      <c r="H28" s="68" t="s">
        <v>312</v>
      </c>
    </row>
    <row r="29" spans="2:8">
      <c r="B29" t="s">
        <v>303</v>
      </c>
      <c r="C29" s="68">
        <v>154000</v>
      </c>
      <c r="D29" s="68" t="s">
        <v>312</v>
      </c>
      <c r="E29" s="68" t="s">
        <v>312</v>
      </c>
      <c r="F29" s="68" t="s">
        <v>312</v>
      </c>
      <c r="G29" s="68" t="s">
        <v>312</v>
      </c>
      <c r="H29" s="68">
        <v>366000</v>
      </c>
    </row>
    <row r="30" spans="2:8">
      <c r="B30" t="s">
        <v>304</v>
      </c>
      <c r="C30" s="68" t="s">
        <v>312</v>
      </c>
      <c r="D30" s="68" t="s">
        <v>312</v>
      </c>
      <c r="E30" s="68">
        <v>647000</v>
      </c>
      <c r="F30" s="68" t="s">
        <v>312</v>
      </c>
      <c r="G30" s="68" t="s">
        <v>312</v>
      </c>
      <c r="H30" s="68" t="s">
        <v>312</v>
      </c>
    </row>
    <row r="31" spans="2:8">
      <c r="B31" t="s">
        <v>305</v>
      </c>
      <c r="C31" s="68" t="s">
        <v>312</v>
      </c>
      <c r="D31" s="68" t="s">
        <v>312</v>
      </c>
      <c r="E31" s="68">
        <v>170000</v>
      </c>
      <c r="F31" s="68" t="s">
        <v>312</v>
      </c>
      <c r="G31" s="68" t="s">
        <v>312</v>
      </c>
      <c r="H31" s="68" t="s">
        <v>312</v>
      </c>
    </row>
    <row r="32" spans="2:8">
      <c r="B32" t="s">
        <v>306</v>
      </c>
      <c r="C32" s="68" t="s">
        <v>312</v>
      </c>
      <c r="D32" s="68" t="s">
        <v>312</v>
      </c>
      <c r="E32" s="68" t="s">
        <v>312</v>
      </c>
      <c r="F32" s="68">
        <v>161000</v>
      </c>
      <c r="G32" s="68" t="s">
        <v>312</v>
      </c>
      <c r="H32" s="68">
        <v>290000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416D-46F5-400B-ABA3-0B599C6560E7}">
  <sheetPr>
    <outlinePr summaryBelow="0"/>
  </sheetPr>
  <dimension ref="B1:F11"/>
  <sheetViews>
    <sheetView showGridLines="0" workbookViewId="0"/>
  </sheetViews>
  <sheetFormatPr defaultRowHeight="16.5" outlineLevelRow="1" outlineLevelCol="1"/>
  <cols>
    <col min="3" max="3" width="11" bestFit="1" customWidth="1"/>
    <col min="4" max="6" width="16.5" bestFit="1" customWidth="1" outlineLevel="1"/>
  </cols>
  <sheetData>
    <row r="1" spans="2:6" ht="17.25" thickBot="1"/>
    <row r="2" spans="2:6">
      <c r="B2" s="73" t="s">
        <v>319</v>
      </c>
      <c r="C2" s="74"/>
      <c r="D2" s="80"/>
      <c r="E2" s="80"/>
      <c r="F2" s="80"/>
    </row>
    <row r="3" spans="2:6" collapsed="1">
      <c r="B3" s="72"/>
      <c r="C3" s="72"/>
      <c r="D3" s="81" t="s">
        <v>321</v>
      </c>
      <c r="E3" s="81" t="s">
        <v>316</v>
      </c>
      <c r="F3" s="81" t="s">
        <v>318</v>
      </c>
    </row>
    <row r="4" spans="2:6" ht="27" hidden="1" outlineLevel="1">
      <c r="B4" s="76"/>
      <c r="C4" s="76"/>
      <c r="D4" s="69"/>
      <c r="E4" s="83" t="s">
        <v>317</v>
      </c>
      <c r="F4" s="83" t="s">
        <v>317</v>
      </c>
    </row>
    <row r="5" spans="2:6">
      <c r="B5" s="77" t="s">
        <v>320</v>
      </c>
      <c r="C5" s="78"/>
      <c r="D5" s="75"/>
      <c r="E5" s="75"/>
      <c r="F5" s="75"/>
    </row>
    <row r="6" spans="2:6" outlineLevel="1">
      <c r="B6" s="76"/>
      <c r="C6" s="76" t="s">
        <v>314</v>
      </c>
      <c r="D6" s="70">
        <v>0.1</v>
      </c>
      <c r="E6" s="82">
        <v>0.15</v>
      </c>
      <c r="F6" s="82">
        <v>0.05</v>
      </c>
    </row>
    <row r="7" spans="2:6">
      <c r="B7" s="77" t="s">
        <v>322</v>
      </c>
      <c r="C7" s="78"/>
      <c r="D7" s="75"/>
      <c r="E7" s="75"/>
      <c r="F7" s="75"/>
    </row>
    <row r="8" spans="2:6" ht="17.25" outlineLevel="1" thickBot="1">
      <c r="B8" s="79"/>
      <c r="C8" s="79" t="s">
        <v>315</v>
      </c>
      <c r="D8" s="71">
        <v>21310000</v>
      </c>
      <c r="E8" s="71">
        <v>21790000</v>
      </c>
      <c r="F8" s="71">
        <v>20830000</v>
      </c>
    </row>
    <row r="9" spans="2:6">
      <c r="B9" t="s">
        <v>323</v>
      </c>
    </row>
    <row r="10" spans="2:6">
      <c r="B10" t="s">
        <v>324</v>
      </c>
    </row>
    <row r="11" spans="2:6">
      <c r="B11" t="s">
        <v>325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21"/>
  <sheetViews>
    <sheetView workbookViewId="0">
      <selection activeCell="G11" sqref="G11"/>
    </sheetView>
  </sheetViews>
  <sheetFormatPr defaultRowHeight="16.5"/>
  <cols>
    <col min="1" max="1" width="1.625" customWidth="1"/>
    <col min="2" max="3" width="10.375" bestFit="1" customWidth="1"/>
    <col min="5" max="5" width="10.625" bestFit="1" customWidth="1"/>
    <col min="6" max="6" width="10.375" bestFit="1" customWidth="1"/>
    <col min="7" max="7" width="11.625" bestFit="1" customWidth="1"/>
  </cols>
  <sheetData>
    <row r="1" spans="2:7" ht="26.25">
      <c r="B1" s="54" t="s">
        <v>167</v>
      </c>
      <c r="C1" s="54"/>
      <c r="D1" s="54"/>
      <c r="E1" s="54"/>
      <c r="F1" s="54"/>
      <c r="G1" s="54"/>
    </row>
    <row r="2" spans="2:7">
      <c r="B2" s="5"/>
      <c r="C2" s="5"/>
      <c r="D2" s="5"/>
      <c r="E2" s="5"/>
      <c r="F2" s="5"/>
      <c r="G2" s="29">
        <v>44459</v>
      </c>
    </row>
    <row r="3" spans="2:7">
      <c r="B3" s="13" t="s">
        <v>168</v>
      </c>
      <c r="C3" s="7" t="s">
        <v>169</v>
      </c>
      <c r="D3" s="13" t="s">
        <v>170</v>
      </c>
      <c r="E3" s="13" t="s">
        <v>171</v>
      </c>
      <c r="F3" s="7" t="s">
        <v>172</v>
      </c>
      <c r="G3" s="7" t="s">
        <v>173</v>
      </c>
    </row>
    <row r="4" spans="2:7">
      <c r="B4" s="30" t="s">
        <v>174</v>
      </c>
      <c r="C4" s="7" t="s">
        <v>175</v>
      </c>
      <c r="D4" s="31">
        <v>10</v>
      </c>
      <c r="E4" s="16">
        <v>1200000</v>
      </c>
      <c r="F4" s="32">
        <f>VLOOKUP(D4,$B$17:$C$21,2)</f>
        <v>3</v>
      </c>
      <c r="G4" s="27">
        <f t="shared" ref="G4:G10" si="0">E4*(F4+$C$13)</f>
        <v>3720000</v>
      </c>
    </row>
    <row r="5" spans="2:7">
      <c r="B5" s="30" t="s">
        <v>176</v>
      </c>
      <c r="C5" s="7" t="s">
        <v>177</v>
      </c>
      <c r="D5" s="31">
        <v>8</v>
      </c>
      <c r="E5" s="16">
        <v>1350000</v>
      </c>
      <c r="F5" s="32">
        <f t="shared" ref="F5:F10" si="1">VLOOKUP(D5,$B$17:$C$21,2)</f>
        <v>3</v>
      </c>
      <c r="G5" s="27">
        <f t="shared" si="0"/>
        <v>4185000</v>
      </c>
    </row>
    <row r="6" spans="2:7">
      <c r="B6" s="30" t="s">
        <v>178</v>
      </c>
      <c r="C6" s="7" t="s">
        <v>179</v>
      </c>
      <c r="D6" s="31">
        <v>6</v>
      </c>
      <c r="E6" s="16">
        <v>1450000</v>
      </c>
      <c r="F6" s="32">
        <f t="shared" si="1"/>
        <v>2</v>
      </c>
      <c r="G6" s="27">
        <f t="shared" si="0"/>
        <v>3045000</v>
      </c>
    </row>
    <row r="7" spans="2:7">
      <c r="B7" s="30" t="s">
        <v>180</v>
      </c>
      <c r="C7" s="13" t="s">
        <v>181</v>
      </c>
      <c r="D7" s="31">
        <v>4</v>
      </c>
      <c r="E7" s="16">
        <v>1350000</v>
      </c>
      <c r="F7" s="32">
        <f t="shared" si="1"/>
        <v>1.5</v>
      </c>
      <c r="G7" s="27">
        <f t="shared" si="0"/>
        <v>2160000</v>
      </c>
    </row>
    <row r="8" spans="2:7">
      <c r="B8" s="30" t="s">
        <v>182</v>
      </c>
      <c r="C8" s="7" t="s">
        <v>183</v>
      </c>
      <c r="D8" s="31">
        <v>7</v>
      </c>
      <c r="E8" s="16">
        <v>1350000</v>
      </c>
      <c r="F8" s="32">
        <f t="shared" si="1"/>
        <v>2</v>
      </c>
      <c r="G8" s="27">
        <f t="shared" si="0"/>
        <v>2835000</v>
      </c>
    </row>
    <row r="9" spans="2:7">
      <c r="B9" s="30" t="s">
        <v>184</v>
      </c>
      <c r="C9" s="13" t="s">
        <v>181</v>
      </c>
      <c r="D9" s="31">
        <v>4</v>
      </c>
      <c r="E9" s="16">
        <v>1450000</v>
      </c>
      <c r="F9" s="32">
        <f t="shared" si="1"/>
        <v>1.5</v>
      </c>
      <c r="G9" s="27">
        <f t="shared" si="0"/>
        <v>2320000</v>
      </c>
    </row>
    <row r="10" spans="2:7">
      <c r="B10" s="30" t="s">
        <v>185</v>
      </c>
      <c r="C10" s="7" t="s">
        <v>177</v>
      </c>
      <c r="D10" s="31">
        <v>6</v>
      </c>
      <c r="E10" s="16">
        <v>1450000</v>
      </c>
      <c r="F10" s="32">
        <f t="shared" si="1"/>
        <v>2</v>
      </c>
      <c r="G10" s="27">
        <f t="shared" si="0"/>
        <v>3045000</v>
      </c>
    </row>
    <row r="11" spans="2:7">
      <c r="B11" s="55" t="s">
        <v>186</v>
      </c>
      <c r="C11" s="56"/>
      <c r="D11" s="57"/>
      <c r="E11" s="27">
        <f>SUM(E4:E10)</f>
        <v>9600000</v>
      </c>
      <c r="F11" s="33"/>
      <c r="G11" s="27">
        <f>SUM(G4:G10)</f>
        <v>21310000</v>
      </c>
    </row>
    <row r="12" spans="2:7">
      <c r="B12" s="5"/>
      <c r="C12" s="5"/>
      <c r="D12" s="5"/>
      <c r="E12" s="5"/>
      <c r="F12" s="5"/>
      <c r="G12" s="5"/>
    </row>
    <row r="13" spans="2:7">
      <c r="B13" s="34" t="s">
        <v>187</v>
      </c>
      <c r="C13" s="35">
        <v>0.1</v>
      </c>
      <c r="D13" s="5"/>
      <c r="E13" s="36"/>
      <c r="F13" s="36"/>
      <c r="G13" s="37"/>
    </row>
    <row r="14" spans="2:7">
      <c r="B14" s="38"/>
      <c r="C14" s="39"/>
      <c r="D14" s="40"/>
      <c r="E14" s="36"/>
      <c r="F14" s="5"/>
      <c r="G14" s="5"/>
    </row>
    <row r="15" spans="2:7">
      <c r="B15" s="58" t="s">
        <v>188</v>
      </c>
      <c r="C15" s="58"/>
      <c r="D15" s="40"/>
      <c r="E15" s="36"/>
      <c r="F15" s="5"/>
      <c r="G15" s="5"/>
    </row>
    <row r="16" spans="2:7">
      <c r="B16" s="13" t="s">
        <v>170</v>
      </c>
      <c r="C16" s="13" t="s">
        <v>189</v>
      </c>
      <c r="D16" s="5"/>
      <c r="E16" s="5"/>
      <c r="F16" s="5"/>
      <c r="G16" s="5"/>
    </row>
    <row r="17" spans="2:7">
      <c r="B17" s="41">
        <v>0</v>
      </c>
      <c r="C17" s="42">
        <v>0</v>
      </c>
      <c r="D17" s="5"/>
      <c r="E17" s="5"/>
      <c r="F17" s="5"/>
      <c r="G17" s="5"/>
    </row>
    <row r="18" spans="2:7">
      <c r="B18" s="41">
        <v>1</v>
      </c>
      <c r="C18" s="42">
        <v>1</v>
      </c>
      <c r="D18" s="5"/>
      <c r="E18" s="5"/>
      <c r="F18" s="5"/>
      <c r="G18" s="5"/>
    </row>
    <row r="19" spans="2:7">
      <c r="B19" s="41">
        <v>3</v>
      </c>
      <c r="C19" s="42">
        <v>1.5</v>
      </c>
      <c r="D19" s="5"/>
      <c r="E19" s="5"/>
      <c r="F19" s="5"/>
      <c r="G19" s="5"/>
    </row>
    <row r="20" spans="2:7">
      <c r="B20" s="41">
        <v>5</v>
      </c>
      <c r="C20" s="42">
        <v>2</v>
      </c>
      <c r="D20" s="5"/>
      <c r="E20" s="5"/>
      <c r="F20" s="5"/>
      <c r="G20" s="5"/>
    </row>
    <row r="21" spans="2:7">
      <c r="B21" s="41">
        <v>8</v>
      </c>
      <c r="C21" s="42">
        <v>3</v>
      </c>
      <c r="D21" s="5"/>
      <c r="E21" s="5"/>
      <c r="F21" s="5"/>
      <c r="G21" s="5"/>
    </row>
  </sheetData>
  <scenarios current="0" sqref="G11">
    <scenario name="기본 상여율 인상" locked="1" count="1" user="HYOJIN" comment="만든 사람 HYOJIN 날짜 2021-07-09">
      <inputCells r="C13" val="0.15" numFmtId="9"/>
    </scenario>
    <scenario name="기본 상여율 인하" locked="1" count="1" user="HYOJIN" comment="만든 사람 HYOJIN 날짜 2021-07-09">
      <inputCells r="C13" val="0.05" numFmtId="9"/>
    </scenario>
  </scenarios>
  <mergeCells count="3">
    <mergeCell ref="B1:G1"/>
    <mergeCell ref="B11:D11"/>
    <mergeCell ref="B15:C1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9"/>
  <sheetViews>
    <sheetView workbookViewId="0">
      <selection activeCell="I21" sqref="I21"/>
    </sheetView>
  </sheetViews>
  <sheetFormatPr defaultRowHeight="16.5"/>
  <cols>
    <col min="1" max="1" width="14.125" customWidth="1"/>
    <col min="5" max="5" width="13.625" customWidth="1"/>
    <col min="7" max="7" width="10.625" customWidth="1"/>
  </cols>
  <sheetData>
    <row r="1" spans="1:5">
      <c r="A1" s="11" t="s">
        <v>190</v>
      </c>
      <c r="B1" s="5"/>
      <c r="C1" s="5"/>
      <c r="D1" s="5"/>
      <c r="E1" s="5"/>
    </row>
    <row r="2" spans="1:5">
      <c r="A2" s="5"/>
      <c r="B2" s="5"/>
      <c r="C2" s="5"/>
      <c r="D2" s="5"/>
      <c r="E2" s="5"/>
    </row>
    <row r="3" spans="1:5">
      <c r="A3" s="84" t="s">
        <v>191</v>
      </c>
      <c r="B3" s="84" t="s">
        <v>192</v>
      </c>
      <c r="C3" s="84" t="s">
        <v>193</v>
      </c>
      <c r="D3" s="84" t="s">
        <v>194</v>
      </c>
      <c r="E3" s="84" t="s">
        <v>195</v>
      </c>
    </row>
    <row r="4" spans="1:5">
      <c r="A4" s="7" t="s">
        <v>196</v>
      </c>
      <c r="B4" s="43" t="s">
        <v>197</v>
      </c>
      <c r="C4" s="44">
        <v>20</v>
      </c>
      <c r="D4" s="44">
        <v>90000</v>
      </c>
      <c r="E4" s="44">
        <f>C4*D4</f>
        <v>1800000</v>
      </c>
    </row>
    <row r="5" spans="1:5">
      <c r="A5" s="7" t="s">
        <v>198</v>
      </c>
      <c r="B5" s="43" t="s">
        <v>199</v>
      </c>
      <c r="C5" s="44">
        <v>53</v>
      </c>
      <c r="D5" s="44">
        <v>140000</v>
      </c>
      <c r="E5" s="44">
        <f t="shared" ref="E5:E9" si="0">C5*D5</f>
        <v>7420000</v>
      </c>
    </row>
    <row r="6" spans="1:5">
      <c r="A6" s="7" t="s">
        <v>200</v>
      </c>
      <c r="B6" s="43" t="s">
        <v>201</v>
      </c>
      <c r="C6" s="44">
        <v>29</v>
      </c>
      <c r="D6" s="44">
        <v>110000</v>
      </c>
      <c r="E6" s="44">
        <f t="shared" si="0"/>
        <v>3190000</v>
      </c>
    </row>
    <row r="7" spans="1:5">
      <c r="A7" s="7" t="s">
        <v>202</v>
      </c>
      <c r="B7" s="43" t="s">
        <v>203</v>
      </c>
      <c r="C7" s="44">
        <v>48</v>
      </c>
      <c r="D7" s="44">
        <v>88000</v>
      </c>
      <c r="E7" s="44">
        <f t="shared" si="0"/>
        <v>4224000</v>
      </c>
    </row>
    <row r="8" spans="1:5">
      <c r="A8" s="7" t="s">
        <v>204</v>
      </c>
      <c r="B8" s="43" t="s">
        <v>205</v>
      </c>
      <c r="C8" s="44">
        <v>12</v>
      </c>
      <c r="D8" s="44">
        <v>90000</v>
      </c>
      <c r="E8" s="44">
        <f t="shared" si="0"/>
        <v>1080000</v>
      </c>
    </row>
    <row r="9" spans="1:5">
      <c r="A9" s="7" t="s">
        <v>206</v>
      </c>
      <c r="B9" s="43" t="s">
        <v>207</v>
      </c>
      <c r="C9" s="44">
        <v>7</v>
      </c>
      <c r="D9" s="44">
        <v>90000</v>
      </c>
      <c r="E9" s="44">
        <f t="shared" si="0"/>
        <v>630000</v>
      </c>
    </row>
  </sheetData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"/>
  <sheetViews>
    <sheetView workbookViewId="0">
      <selection activeCell="R17" sqref="R17"/>
    </sheetView>
  </sheetViews>
  <sheetFormatPr defaultRowHeight="16.5"/>
  <cols>
    <col min="2" max="7" width="11" customWidth="1"/>
  </cols>
  <sheetData>
    <row r="1" spans="1:7">
      <c r="A1" s="5" t="s">
        <v>208</v>
      </c>
      <c r="B1" s="5"/>
      <c r="C1" s="5"/>
      <c r="D1" s="5"/>
      <c r="E1" s="5"/>
      <c r="F1" s="5"/>
      <c r="G1" s="5"/>
    </row>
    <row r="2" spans="1:7">
      <c r="A2" s="5"/>
      <c r="B2" s="5"/>
      <c r="C2" s="5"/>
      <c r="D2" s="5"/>
      <c r="E2" s="5"/>
      <c r="F2" s="5"/>
      <c r="G2" s="5"/>
    </row>
    <row r="3" spans="1:7">
      <c r="A3" s="7" t="s">
        <v>209</v>
      </c>
      <c r="B3" s="7" t="s">
        <v>210</v>
      </c>
      <c r="C3" s="7" t="s">
        <v>211</v>
      </c>
      <c r="D3" s="7" t="s">
        <v>212</v>
      </c>
      <c r="E3" s="7" t="s">
        <v>213</v>
      </c>
      <c r="F3" s="7" t="s">
        <v>214</v>
      </c>
      <c r="G3" s="7" t="s">
        <v>215</v>
      </c>
    </row>
    <row r="4" spans="1:7">
      <c r="A4" s="7" t="s">
        <v>216</v>
      </c>
      <c r="B4" s="10">
        <v>2567</v>
      </c>
      <c r="C4" s="45">
        <v>0.18069829649443897</v>
      </c>
      <c r="D4" s="10">
        <v>3125</v>
      </c>
      <c r="E4" s="45">
        <v>0.22821879792594757</v>
      </c>
      <c r="F4" s="45">
        <v>0.20445854721019327</v>
      </c>
      <c r="G4" s="45">
        <v>4.7520501431508599E-2</v>
      </c>
    </row>
    <row r="5" spans="1:7">
      <c r="A5" s="7" t="s">
        <v>217</v>
      </c>
      <c r="B5" s="10">
        <v>1358</v>
      </c>
      <c r="C5" s="45">
        <v>9.5593411234689563E-2</v>
      </c>
      <c r="D5" s="10">
        <v>2156</v>
      </c>
      <c r="E5" s="45">
        <v>0.15745271306506975</v>
      </c>
      <c r="F5" s="45">
        <v>0.12652306214987966</v>
      </c>
      <c r="G5" s="45">
        <v>6.1859301830380187E-2</v>
      </c>
    </row>
    <row r="6" spans="1:7">
      <c r="A6" s="7" t="s">
        <v>218</v>
      </c>
      <c r="B6" s="10">
        <v>1856</v>
      </c>
      <c r="C6" s="45">
        <v>0.13064902154019428</v>
      </c>
      <c r="D6" s="10">
        <v>2465</v>
      </c>
      <c r="E6" s="45">
        <v>0.18001898780398745</v>
      </c>
      <c r="F6" s="45">
        <v>0.15533400467209085</v>
      </c>
      <c r="G6" s="45">
        <v>4.9369966263793169E-2</v>
      </c>
    </row>
    <row r="7" spans="1:7">
      <c r="A7" s="7" t="s">
        <v>219</v>
      </c>
      <c r="B7" s="10">
        <v>2475</v>
      </c>
      <c r="C7" s="45">
        <v>0.17422215965085175</v>
      </c>
      <c r="D7" s="10">
        <v>2754</v>
      </c>
      <c r="E7" s="45">
        <v>0.20112466223617906</v>
      </c>
      <c r="F7" s="45">
        <v>0.18767341094351542</v>
      </c>
      <c r="G7" s="45">
        <v>2.6902502585327309E-2</v>
      </c>
    </row>
    <row r="8" spans="1:7">
      <c r="A8" s="7" t="s">
        <v>220</v>
      </c>
      <c r="B8" s="10">
        <v>2145</v>
      </c>
      <c r="C8" s="45">
        <v>0.15099253836407153</v>
      </c>
      <c r="D8" s="10">
        <v>2475</v>
      </c>
      <c r="E8" s="45">
        <v>0.18074928795735046</v>
      </c>
      <c r="F8" s="45">
        <v>0.16587091316071101</v>
      </c>
      <c r="G8" s="45">
        <v>2.9756749593278925E-2</v>
      </c>
    </row>
    <row r="9" spans="1:7">
      <c r="A9" s="7" t="s">
        <v>221</v>
      </c>
      <c r="B9" s="10">
        <v>2485</v>
      </c>
      <c r="C9" s="45">
        <v>0.17492608756863298</v>
      </c>
      <c r="D9" s="10">
        <v>2487</v>
      </c>
      <c r="E9" s="45">
        <v>0.1816256481413861</v>
      </c>
      <c r="F9" s="45">
        <v>0.17827586785500954</v>
      </c>
      <c r="G9" s="45">
        <v>6.699560572753116E-3</v>
      </c>
    </row>
    <row r="10" spans="1:7">
      <c r="A10" s="7" t="s">
        <v>222</v>
      </c>
      <c r="B10" s="10">
        <v>1320</v>
      </c>
      <c r="C10" s="45">
        <v>9.2918485147120936E-2</v>
      </c>
      <c r="D10" s="10">
        <v>1356</v>
      </c>
      <c r="E10" s="45">
        <v>9.9028700796027172E-2</v>
      </c>
      <c r="F10" s="45">
        <v>9.5973592971574054E-2</v>
      </c>
      <c r="G10" s="45">
        <v>6.1102156489062365E-3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4</vt:i4>
      </vt:variant>
    </vt:vector>
  </HeadingPairs>
  <TitlesOfParts>
    <vt:vector size="13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'기본작업-3'!Criteria</vt:lpstr>
      <vt:lpstr>'기본작업-3'!Extract</vt:lpstr>
      <vt:lpstr>기본상여율</vt:lpstr>
      <vt:lpstr>수당합계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2021-07-08T15:41:13Z</dcterms:modified>
</cp:coreProperties>
</file>