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/>
  <mc:AlternateContent xmlns:mc="http://schemas.openxmlformats.org/markup-compatibility/2006">
    <mc:Choice Requires="x15">
      <x15ac:absPath xmlns:x15ac="http://schemas.microsoft.com/office/spreadsheetml/2010/11/ac" url="C:\Users\HYOJIN\Desktop\컴활2급실기연습\"/>
    </mc:Choice>
  </mc:AlternateContent>
  <xr:revisionPtr revIDLastSave="0" documentId="8_{1A4C1A0B-8018-49A3-8E00-D39FB0FE66AD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기본작업-1" sheetId="1" r:id="rId1"/>
    <sheet name="기본작업-2" sheetId="2" r:id="rId2"/>
    <sheet name="기본작업-3" sheetId="3" r:id="rId3"/>
    <sheet name="계산작업" sheetId="4" r:id="rId4"/>
    <sheet name="분석작업-1" sheetId="5" r:id="rId5"/>
    <sheet name="분석작업-2" sheetId="6" r:id="rId6"/>
    <sheet name="매크로작업" sheetId="7" r:id="rId7"/>
    <sheet name="차트작업" sheetId="8" r:id="rId8"/>
  </sheets>
  <definedNames>
    <definedName name="비품명">'기본작업-2'!$A$4:$A$15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0" i="4" l="1"/>
  <c r="H13" i="4"/>
  <c r="H14" i="4"/>
  <c r="H15" i="4"/>
  <c r="H16" i="4"/>
  <c r="H12" i="4"/>
  <c r="E13" i="4"/>
  <c r="L4" i="4"/>
  <c r="L5" i="4"/>
  <c r="L6" i="4"/>
  <c r="L7" i="4"/>
  <c r="L8" i="4"/>
  <c r="L3" i="4"/>
  <c r="C4" i="4"/>
  <c r="C5" i="4"/>
  <c r="C6" i="4"/>
  <c r="C7" i="4"/>
  <c r="C8" i="4"/>
  <c r="C3" i="4"/>
  <c r="E15" i="7"/>
  <c r="D15" i="7"/>
  <c r="I23" i="5"/>
  <c r="H23" i="5"/>
  <c r="G23" i="5"/>
  <c r="F23" i="5"/>
  <c r="E23" i="5"/>
  <c r="D23" i="5"/>
  <c r="I16" i="5"/>
  <c r="I25" i="5" s="1"/>
  <c r="H16" i="5"/>
  <c r="G16" i="5"/>
  <c r="F16" i="5"/>
  <c r="E16" i="5"/>
  <c r="E25" i="5" s="1"/>
  <c r="D16" i="5"/>
  <c r="I9" i="5"/>
  <c r="H9" i="5"/>
  <c r="H25" i="5" s="1"/>
  <c r="G9" i="5"/>
  <c r="G25" i="5" s="1"/>
  <c r="F9" i="5"/>
  <c r="F25" i="5" s="1"/>
  <c r="E9" i="5"/>
  <c r="D9" i="5"/>
  <c r="D25" i="5" s="1"/>
  <c r="I26" i="5"/>
  <c r="I24" i="5"/>
  <c r="H24" i="5"/>
  <c r="G24" i="5"/>
  <c r="F24" i="5"/>
  <c r="E24" i="5"/>
  <c r="D24" i="5"/>
  <c r="I17" i="5"/>
  <c r="H17" i="5"/>
  <c r="G17" i="5"/>
  <c r="F17" i="5"/>
  <c r="E17" i="5"/>
  <c r="D17" i="5"/>
  <c r="I10" i="5"/>
  <c r="H10" i="5"/>
  <c r="H26" i="5" s="1"/>
  <c r="G10" i="5"/>
  <c r="G26" i="5" s="1"/>
  <c r="F10" i="5"/>
  <c r="E10" i="5"/>
  <c r="D10" i="5"/>
  <c r="G12" i="8"/>
  <c r="G11" i="8"/>
  <c r="G10" i="8"/>
  <c r="G9" i="8"/>
  <c r="G8" i="8"/>
  <c r="G7" i="8"/>
  <c r="G6" i="8"/>
  <c r="G5" i="8"/>
  <c r="G4" i="8"/>
  <c r="E14" i="7"/>
  <c r="E13" i="7"/>
  <c r="E12" i="7"/>
  <c r="E11" i="7"/>
  <c r="E10" i="7"/>
  <c r="E9" i="7"/>
  <c r="E8" i="7"/>
  <c r="E7" i="7"/>
  <c r="E6" i="7"/>
  <c r="E5" i="7"/>
  <c r="J22" i="5"/>
  <c r="J21" i="5"/>
  <c r="J20" i="5"/>
  <c r="J8" i="5"/>
  <c r="J15" i="5"/>
  <c r="J7" i="5"/>
  <c r="J6" i="5"/>
  <c r="J5" i="5"/>
  <c r="J14" i="5"/>
  <c r="J13" i="5"/>
  <c r="J12" i="5"/>
  <c r="J11" i="5"/>
  <c r="J19" i="5"/>
  <c r="J18" i="5"/>
  <c r="J4" i="5"/>
  <c r="F12" i="3"/>
  <c r="F11" i="3"/>
  <c r="F10" i="3"/>
  <c r="F9" i="3"/>
  <c r="F8" i="3"/>
  <c r="F7" i="3"/>
  <c r="F6" i="3"/>
  <c r="F5" i="3"/>
  <c r="F4" i="3"/>
  <c r="G16" i="2"/>
  <c r="F16" i="2"/>
  <c r="D16" i="2"/>
  <c r="D26" i="5" l="1"/>
  <c r="E26" i="5"/>
  <c r="F26" i="5"/>
  <c r="F13" i="3"/>
</calcChain>
</file>

<file path=xl/sharedStrings.xml><?xml version="1.0" encoding="utf-8"?>
<sst xmlns="http://schemas.openxmlformats.org/spreadsheetml/2006/main" count="342" uniqueCount="274">
  <si>
    <t>유럽 청소기 분석</t>
    <phoneticPr fontId="1" type="noConversion"/>
  </si>
  <si>
    <t>비품관리대장</t>
    <phoneticPr fontId="5" type="noConversion"/>
  </si>
  <si>
    <t>비품명</t>
    <phoneticPr fontId="5" type="noConversion"/>
  </si>
  <si>
    <t>사용부서</t>
    <phoneticPr fontId="5" type="noConversion"/>
  </si>
  <si>
    <t xml:space="preserve"> 수량</t>
    <phoneticPr fontId="5" type="noConversion"/>
  </si>
  <si>
    <t>구입가</t>
    <phoneticPr fontId="5" type="noConversion"/>
  </si>
  <si>
    <t>내용년수</t>
    <phoneticPr fontId="5" type="noConversion"/>
  </si>
  <si>
    <t>잔존가격</t>
    <phoneticPr fontId="5" type="noConversion"/>
  </si>
  <si>
    <t>감가상각비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</si>
  <si>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K)</t>
    </r>
    <phoneticPr fontId="5" type="noConversion"/>
  </si>
  <si>
    <t>기획팀</t>
    <phoneticPr fontId="5" type="noConversion"/>
  </si>
  <si>
    <r>
      <t>승용차(</t>
    </r>
    <r>
      <rPr>
        <sz val="11"/>
        <color theme="1"/>
        <rFont val="맑은 고딕"/>
        <family val="3"/>
        <charset val="129"/>
        <scheme val="minor"/>
      </rPr>
      <t>H)</t>
    </r>
    <phoneticPr fontId="5" type="noConversion"/>
  </si>
  <si>
    <t>영업팀</t>
    <phoneticPr fontId="5" type="noConversion"/>
  </si>
  <si>
    <r>
      <t xml:space="preserve">서버 </t>
    </r>
    <r>
      <rPr>
        <sz val="11"/>
        <color theme="1"/>
        <rFont val="맑은 고딕"/>
        <family val="3"/>
        <charset val="129"/>
        <scheme val="minor"/>
      </rPr>
      <t>Rack</t>
    </r>
    <phoneticPr fontId="5" type="noConversion"/>
  </si>
  <si>
    <t>전산운용팀</t>
    <phoneticPr fontId="5" type="noConversion"/>
  </si>
  <si>
    <t>구내 교환기</t>
    <phoneticPr fontId="5" type="noConversion"/>
  </si>
  <si>
    <t>전산운용팀</t>
    <phoneticPr fontId="5" type="noConversion"/>
  </si>
  <si>
    <t>Switch 허브(24)</t>
    <phoneticPr fontId="5" type="noConversion"/>
  </si>
  <si>
    <r>
      <t>L</t>
    </r>
    <r>
      <rPr>
        <sz val="11"/>
        <color theme="1"/>
        <rFont val="맑은 고딕"/>
        <family val="3"/>
        <charset val="129"/>
        <scheme val="minor"/>
      </rPr>
      <t>PB 프린터</t>
    </r>
    <phoneticPr fontId="5" type="noConversion"/>
  </si>
  <si>
    <t>인력관리팀</t>
    <phoneticPr fontId="5" type="noConversion"/>
  </si>
  <si>
    <t>Sun-Server</t>
    <phoneticPr fontId="5" type="noConversion"/>
  </si>
  <si>
    <r>
      <t>S</t>
    </r>
    <r>
      <rPr>
        <sz val="11"/>
        <color theme="1"/>
        <rFont val="맑은 고딕"/>
        <family val="3"/>
        <charset val="129"/>
        <scheme val="minor"/>
      </rPr>
      <t>witch 허브(8)</t>
    </r>
    <phoneticPr fontId="5" type="noConversion"/>
  </si>
  <si>
    <r>
      <t>H</t>
    </r>
    <r>
      <rPr>
        <sz val="11"/>
        <color theme="1"/>
        <rFont val="맑은 고딕"/>
        <family val="3"/>
        <charset val="129"/>
        <scheme val="minor"/>
      </rPr>
      <t>P-Server</t>
    </r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</si>
  <si>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S]</t>
    </r>
    <phoneticPr fontId="5" type="noConversion"/>
  </si>
  <si>
    <t>인력관리팀</t>
    <phoneticPr fontId="5" type="noConversion"/>
  </si>
  <si>
    <r>
      <t>노트북[</t>
    </r>
    <r>
      <rPr>
        <sz val="11"/>
        <color theme="1"/>
        <rFont val="맑은 고딕"/>
        <family val="3"/>
        <charset val="129"/>
        <scheme val="minor"/>
      </rPr>
      <t>C]</t>
    </r>
    <phoneticPr fontId="5" type="noConversion"/>
  </si>
  <si>
    <t>기획팀</t>
    <phoneticPr fontId="5" type="noConversion"/>
  </si>
  <si>
    <r>
      <t>I</t>
    </r>
    <r>
      <rPr>
        <sz val="11"/>
        <color theme="1"/>
        <rFont val="맑은 고딕"/>
        <family val="3"/>
        <charset val="129"/>
        <scheme val="minor"/>
      </rPr>
      <t>nkJet 프린터</t>
    </r>
    <phoneticPr fontId="5" type="noConversion"/>
  </si>
  <si>
    <t>한국-칠레 간 교역동향</t>
    <phoneticPr fontId="5" type="noConversion"/>
  </si>
  <si>
    <t>(단위 : 만달러)</t>
    <phoneticPr fontId="5" type="noConversion"/>
  </si>
  <si>
    <t>품목</t>
    <phoneticPr fontId="5" type="noConversion"/>
  </si>
  <si>
    <t>구분</t>
    <phoneticPr fontId="5" type="noConversion"/>
  </si>
  <si>
    <t>2019년</t>
    <phoneticPr fontId="5" type="noConversion"/>
  </si>
  <si>
    <t>2020년</t>
    <phoneticPr fontId="1" type="noConversion"/>
  </si>
  <si>
    <t>2021년</t>
    <phoneticPr fontId="1" type="noConversion"/>
  </si>
  <si>
    <t>총교역액</t>
    <phoneticPr fontId="5" type="noConversion"/>
  </si>
  <si>
    <t>구리</t>
    <phoneticPr fontId="5" type="noConversion"/>
  </si>
  <si>
    <t>수입</t>
    <phoneticPr fontId="5" type="noConversion"/>
  </si>
  <si>
    <t>펄프</t>
    <phoneticPr fontId="5" type="noConversion"/>
  </si>
  <si>
    <t>자동차</t>
    <phoneticPr fontId="5" type="noConversion"/>
  </si>
  <si>
    <t>수출</t>
    <phoneticPr fontId="5" type="noConversion"/>
  </si>
  <si>
    <t>통신기기</t>
    <phoneticPr fontId="5" type="noConversion"/>
  </si>
  <si>
    <t>포도주</t>
    <phoneticPr fontId="5" type="noConversion"/>
  </si>
  <si>
    <t>폴리에스터 직물</t>
    <phoneticPr fontId="5" type="noConversion"/>
  </si>
  <si>
    <t>광석</t>
    <phoneticPr fontId="5" type="noConversion"/>
  </si>
  <si>
    <t>안경테</t>
    <phoneticPr fontId="5" type="noConversion"/>
  </si>
  <si>
    <t>수출</t>
    <phoneticPr fontId="5" type="noConversion"/>
  </si>
  <si>
    <t>포도</t>
    <phoneticPr fontId="5" type="noConversion"/>
  </si>
  <si>
    <t>TOTAL</t>
    <phoneticPr fontId="5" type="noConversion"/>
  </si>
  <si>
    <t>[표1] 반배정 결과</t>
    <phoneticPr fontId="5" type="noConversion"/>
  </si>
  <si>
    <t>반배치표</t>
    <phoneticPr fontId="5" type="noConversion"/>
  </si>
  <si>
    <t>[표2] 사원 승진 심사표</t>
    <phoneticPr fontId="5" type="noConversion"/>
  </si>
  <si>
    <t>성명</t>
    <phoneticPr fontId="5" type="noConversion"/>
  </si>
  <si>
    <t>점수</t>
    <phoneticPr fontId="5" type="noConversion"/>
  </si>
  <si>
    <t>배정반</t>
    <phoneticPr fontId="5" type="noConversion"/>
  </si>
  <si>
    <t>순위</t>
    <phoneticPr fontId="5" type="noConversion"/>
  </si>
  <si>
    <t>반배정</t>
    <phoneticPr fontId="5" type="noConversion"/>
  </si>
  <si>
    <t>근태점수</t>
    <phoneticPr fontId="5" type="noConversion"/>
  </si>
  <si>
    <t>실적점수</t>
    <phoneticPr fontId="5" type="noConversion"/>
  </si>
  <si>
    <t>연수점수</t>
    <phoneticPr fontId="5" type="noConversion"/>
  </si>
  <si>
    <t>평점</t>
    <phoneticPr fontId="5" type="noConversion"/>
  </si>
  <si>
    <t>김민주</t>
    <phoneticPr fontId="5" type="noConversion"/>
  </si>
  <si>
    <t>A반</t>
    <phoneticPr fontId="5" type="noConversion"/>
  </si>
  <si>
    <t>강선우</t>
    <phoneticPr fontId="5" type="noConversion"/>
  </si>
  <si>
    <t>이도원</t>
    <phoneticPr fontId="5" type="noConversion"/>
  </si>
  <si>
    <t>B반</t>
    <phoneticPr fontId="5" type="noConversion"/>
  </si>
  <si>
    <t>김세준</t>
    <phoneticPr fontId="5" type="noConversion"/>
  </si>
  <si>
    <t>가</t>
    <phoneticPr fontId="1" type="noConversion"/>
  </si>
  <si>
    <t>김현정</t>
    <phoneticPr fontId="5" type="noConversion"/>
  </si>
  <si>
    <t>C반</t>
    <phoneticPr fontId="5" type="noConversion"/>
  </si>
  <si>
    <t>나영림</t>
    <phoneticPr fontId="5" type="noConversion"/>
  </si>
  <si>
    <t>이승주</t>
    <phoneticPr fontId="1" type="noConversion"/>
  </si>
  <si>
    <t>마수연</t>
    <phoneticPr fontId="5" type="noConversion"/>
  </si>
  <si>
    <t>나</t>
    <phoneticPr fontId="1" type="noConversion"/>
  </si>
  <si>
    <t>우혜련</t>
    <phoneticPr fontId="5" type="noConversion"/>
  </si>
  <si>
    <t>박찬우</t>
    <phoneticPr fontId="5" type="noConversion"/>
  </si>
  <si>
    <t>한정수</t>
    <phoneticPr fontId="5" type="noConversion"/>
  </si>
  <si>
    <t>김준규</t>
    <phoneticPr fontId="1" type="noConversion"/>
  </si>
  <si>
    <t>[표3] 선택과목 평균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</si>
  <si>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체육대회 팀배정</t>
    </r>
    <phoneticPr fontId="5" type="noConversion"/>
  </si>
  <si>
    <t>학년</t>
    <phoneticPr fontId="1" type="noConversion"/>
  </si>
  <si>
    <t>구분</t>
    <phoneticPr fontId="5" type="noConversion"/>
  </si>
  <si>
    <t>과목명</t>
    <phoneticPr fontId="5" type="noConversion"/>
  </si>
  <si>
    <t>평균</t>
    <phoneticPr fontId="5" type="noConversion"/>
  </si>
  <si>
    <t>번호</t>
    <phoneticPr fontId="5" type="noConversion"/>
  </si>
  <si>
    <t>이름</t>
    <phoneticPr fontId="5" type="noConversion"/>
  </si>
  <si>
    <t>부서</t>
    <phoneticPr fontId="5" type="noConversion"/>
  </si>
  <si>
    <t>과탐</t>
    <phoneticPr fontId="5" type="noConversion"/>
  </si>
  <si>
    <t>물리</t>
    <phoneticPr fontId="5" type="noConversion"/>
  </si>
  <si>
    <t>1학년 과탐 평균</t>
    <phoneticPr fontId="1" type="noConversion"/>
  </si>
  <si>
    <t>박인규</t>
    <phoneticPr fontId="5" type="noConversion"/>
  </si>
  <si>
    <t>기획부</t>
    <phoneticPr fontId="5" type="noConversion"/>
  </si>
  <si>
    <t>과탐</t>
    <phoneticPr fontId="5" type="noConversion"/>
  </si>
  <si>
    <t>물리</t>
    <phoneticPr fontId="5" type="noConversion"/>
  </si>
  <si>
    <t>서지혜</t>
    <phoneticPr fontId="5" type="noConversion"/>
  </si>
  <si>
    <t>생산부</t>
    <phoneticPr fontId="5" type="noConversion"/>
  </si>
  <si>
    <t>과탐</t>
    <phoneticPr fontId="5" type="noConversion"/>
  </si>
  <si>
    <t>정보석</t>
    <phoneticPr fontId="5" type="noConversion"/>
  </si>
  <si>
    <t>영업부</t>
    <phoneticPr fontId="5" type="noConversion"/>
  </si>
  <si>
    <t>사탐</t>
    <phoneticPr fontId="5" type="noConversion"/>
  </si>
  <si>
    <t>국사</t>
    <phoneticPr fontId="5" type="noConversion"/>
  </si>
  <si>
    <t>김은혜</t>
    <phoneticPr fontId="5" type="noConversion"/>
  </si>
  <si>
    <t>인사부</t>
    <phoneticPr fontId="5" type="noConversion"/>
  </si>
  <si>
    <t>사탐</t>
    <phoneticPr fontId="5" type="noConversion"/>
  </si>
  <si>
    <t>국사</t>
    <phoneticPr fontId="5" type="noConversion"/>
  </si>
  <si>
    <t>성시경</t>
    <phoneticPr fontId="5" type="noConversion"/>
  </si>
  <si>
    <t>생산부</t>
    <phoneticPr fontId="5" type="noConversion"/>
  </si>
  <si>
    <t>사탐</t>
    <phoneticPr fontId="5" type="noConversion"/>
  </si>
  <si>
    <t>화학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</si>
  <si>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5] 대출금 내역</t>
    </r>
    <phoneticPr fontId="5" type="noConversion"/>
  </si>
  <si>
    <t>(단위 : 천원)</t>
    <phoneticPr fontId="5" type="noConversion"/>
  </si>
  <si>
    <t>이름</t>
    <phoneticPr fontId="5" type="noConversion"/>
  </si>
  <si>
    <t>날짜</t>
    <phoneticPr fontId="5" type="noConversion"/>
  </si>
  <si>
    <t>대출금액</t>
    <phoneticPr fontId="5" type="noConversion"/>
  </si>
  <si>
    <r>
      <t>300000~</t>
    </r>
    <r>
      <rPr>
        <sz val="11"/>
        <color theme="1"/>
        <rFont val="맑은 고딕"/>
        <family val="3"/>
        <charset val="129"/>
        <scheme val="minor"/>
      </rPr>
      <t>500000원 대출금액의 합계</t>
    </r>
    <phoneticPr fontId="5" type="noConversion"/>
  </si>
  <si>
    <t>강미란</t>
    <phoneticPr fontId="5" type="noConversion"/>
  </si>
  <si>
    <t>생물</t>
    <phoneticPr fontId="5" type="noConversion"/>
  </si>
  <si>
    <t>김연희</t>
    <phoneticPr fontId="5" type="noConversion"/>
  </si>
  <si>
    <t>지구과학</t>
    <phoneticPr fontId="1" type="noConversion"/>
  </si>
  <si>
    <t>지구과학</t>
    <phoneticPr fontId="1" type="noConversion"/>
  </si>
  <si>
    <t>박태원</t>
    <phoneticPr fontId="5" type="noConversion"/>
  </si>
  <si>
    <t>김세연</t>
    <phoneticPr fontId="5" type="noConversion"/>
  </si>
  <si>
    <t>윤리</t>
    <phoneticPr fontId="1" type="noConversion"/>
  </si>
  <si>
    <t>강우찬</t>
    <phoneticPr fontId="5" type="noConversion"/>
  </si>
  <si>
    <t>황찬희</t>
    <phoneticPr fontId="5" type="noConversion"/>
  </si>
  <si>
    <t>윤리</t>
    <phoneticPr fontId="5" type="noConversion"/>
  </si>
  <si>
    <t>최윤서</t>
    <phoneticPr fontId="5" type="noConversion"/>
  </si>
  <si>
    <t xml:space="preserve">전국 연합학력평가 </t>
    <phoneticPr fontId="5" type="noConversion"/>
  </si>
  <si>
    <t>수험번호</t>
    <phoneticPr fontId="5" type="noConversion"/>
  </si>
  <si>
    <t>선택과목</t>
    <phoneticPr fontId="5" type="noConversion"/>
  </si>
  <si>
    <t>언어</t>
    <phoneticPr fontId="5" type="noConversion"/>
  </si>
  <si>
    <t>수리</t>
    <phoneticPr fontId="5" type="noConversion"/>
  </si>
  <si>
    <t>외국어</t>
    <phoneticPr fontId="5" type="noConversion"/>
  </si>
  <si>
    <t>선택1</t>
    <phoneticPr fontId="5" type="noConversion"/>
  </si>
  <si>
    <t>선택2</t>
  </si>
  <si>
    <t>선택3</t>
  </si>
  <si>
    <t>총점</t>
    <phoneticPr fontId="5" type="noConversion"/>
  </si>
  <si>
    <t>박준수</t>
    <phoneticPr fontId="5" type="noConversion"/>
  </si>
  <si>
    <t>이명우</t>
    <phoneticPr fontId="5" type="noConversion"/>
  </si>
  <si>
    <t>직탐</t>
    <phoneticPr fontId="5" type="noConversion"/>
  </si>
  <si>
    <t>조승구</t>
    <phoneticPr fontId="5" type="noConversion"/>
  </si>
  <si>
    <t>직탐</t>
    <phoneticPr fontId="5" type="noConversion"/>
  </si>
  <si>
    <t>최동명</t>
    <phoneticPr fontId="5" type="noConversion"/>
  </si>
  <si>
    <t>사탐</t>
    <phoneticPr fontId="5" type="noConversion"/>
  </si>
  <si>
    <t>김승일</t>
    <phoneticPr fontId="5" type="noConversion"/>
  </si>
  <si>
    <t>김현식</t>
    <phoneticPr fontId="5" type="noConversion"/>
  </si>
  <si>
    <t>박상수</t>
    <phoneticPr fontId="5" type="noConversion"/>
  </si>
  <si>
    <t>신재호</t>
    <phoneticPr fontId="5" type="noConversion"/>
  </si>
  <si>
    <t>과탐</t>
    <phoneticPr fontId="5" type="noConversion"/>
  </si>
  <si>
    <t>이동수</t>
    <phoneticPr fontId="5" type="noConversion"/>
  </si>
  <si>
    <t>전준영</t>
    <phoneticPr fontId="5" type="noConversion"/>
  </si>
  <si>
    <t>이승훈</t>
    <phoneticPr fontId="5" type="noConversion"/>
  </si>
  <si>
    <t>황효진</t>
    <phoneticPr fontId="5" type="noConversion"/>
  </si>
  <si>
    <t>조인호</t>
    <phoneticPr fontId="5" type="noConversion"/>
  </si>
  <si>
    <t>강수호</t>
    <phoneticPr fontId="5" type="noConversion"/>
  </si>
  <si>
    <t>김호철</t>
    <phoneticPr fontId="5" type="noConversion"/>
  </si>
  <si>
    <r>
      <t>[표1</t>
    </r>
    <r>
      <rPr>
        <sz val="11"/>
        <color theme="1"/>
        <rFont val="맑은 고딕"/>
        <family val="3"/>
        <charset val="129"/>
        <scheme val="minor"/>
      </rPr>
      <t>] 관리비내역(1월)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</si>
  <si>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2] 관리비내역(2월)</t>
    </r>
    <phoneticPr fontId="5" type="noConversion"/>
  </si>
  <si>
    <t>항목</t>
    <phoneticPr fontId="5" type="noConversion"/>
  </si>
  <si>
    <t>사용량</t>
    <phoneticPr fontId="5" type="noConversion"/>
  </si>
  <si>
    <t>사용요금</t>
    <phoneticPr fontId="5" type="noConversion"/>
  </si>
  <si>
    <t>항목</t>
    <phoneticPr fontId="5" type="noConversion"/>
  </si>
  <si>
    <t>전기</t>
    <phoneticPr fontId="5" type="noConversion"/>
  </si>
  <si>
    <t>수도</t>
    <phoneticPr fontId="5" type="noConversion"/>
  </si>
  <si>
    <t>난방</t>
    <phoneticPr fontId="5" type="noConversion"/>
  </si>
  <si>
    <r>
      <t>T</t>
    </r>
    <r>
      <rPr>
        <sz val="11"/>
        <color theme="1"/>
        <rFont val="맑은 고딕"/>
        <family val="3"/>
        <charset val="129"/>
        <scheme val="minor"/>
      </rPr>
      <t>V시청료</t>
    </r>
    <phoneticPr fontId="5" type="noConversion"/>
  </si>
  <si>
    <t>온수</t>
    <phoneticPr fontId="5" type="noConversion"/>
  </si>
  <si>
    <t>유지보수료</t>
    <phoneticPr fontId="5" type="noConversion"/>
  </si>
  <si>
    <t>가스</t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</si>
  <si>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3] 관리비내역(3월)</t>
    </r>
    <phoneticPr fontId="5" type="noConversion"/>
  </si>
  <si>
    <r>
      <t>[표</t>
    </r>
    <r>
      <rPr>
        <sz val="11"/>
        <color theme="1"/>
        <rFont val="맑은 고딕"/>
        <family val="3"/>
        <charset val="129"/>
        <scheme val="minor"/>
      </rPr>
      <t>4] 관리비내역(1/4분기 평균)</t>
    </r>
    <phoneticPr fontId="5" type="noConversion"/>
  </si>
  <si>
    <t>항목</t>
    <phoneticPr fontId="5" type="noConversion"/>
  </si>
  <si>
    <t>사용량</t>
  </si>
  <si>
    <t>사용요금</t>
  </si>
  <si>
    <t>[표1] 중식음식점 일일 매출현황</t>
    <phoneticPr fontId="5" type="noConversion"/>
  </si>
  <si>
    <t>구분</t>
    <phoneticPr fontId="5" type="noConversion"/>
  </si>
  <si>
    <t>식사종류</t>
    <phoneticPr fontId="5" type="noConversion"/>
  </si>
  <si>
    <t>판매단가</t>
    <phoneticPr fontId="5" type="noConversion"/>
  </si>
  <si>
    <t>판매수량</t>
    <phoneticPr fontId="5" type="noConversion"/>
  </si>
  <si>
    <t>매출액</t>
    <phoneticPr fontId="5" type="noConversion"/>
  </si>
  <si>
    <t>면류</t>
    <phoneticPr fontId="5" type="noConversion"/>
  </si>
  <si>
    <t>자장면</t>
    <phoneticPr fontId="5" type="noConversion"/>
  </si>
  <si>
    <t>삼선자장면</t>
    <phoneticPr fontId="5" type="noConversion"/>
  </si>
  <si>
    <t>면류</t>
    <phoneticPr fontId="5" type="noConversion"/>
  </si>
  <si>
    <t>울면</t>
    <phoneticPr fontId="5" type="noConversion"/>
  </si>
  <si>
    <t>짬뽕</t>
    <phoneticPr fontId="5" type="noConversion"/>
  </si>
  <si>
    <t>밥류</t>
    <phoneticPr fontId="5" type="noConversion"/>
  </si>
  <si>
    <t>잡채덮밥</t>
    <phoneticPr fontId="5" type="noConversion"/>
  </si>
  <si>
    <t>볶음밥</t>
    <phoneticPr fontId="5" type="noConversion"/>
  </si>
  <si>
    <t>요리류</t>
    <phoneticPr fontId="5" type="noConversion"/>
  </si>
  <si>
    <t>탕수육</t>
    <phoneticPr fontId="5" type="noConversion"/>
  </si>
  <si>
    <t>양장피</t>
    <phoneticPr fontId="5" type="noConversion"/>
  </si>
  <si>
    <t>팔보채</t>
    <phoneticPr fontId="5" type="noConversion"/>
  </si>
  <si>
    <t>라조기</t>
    <phoneticPr fontId="5" type="noConversion"/>
  </si>
  <si>
    <t>평균</t>
    <phoneticPr fontId="5" type="noConversion"/>
  </si>
  <si>
    <t>자동차보험 계약현황</t>
    <phoneticPr fontId="5" type="noConversion"/>
  </si>
  <si>
    <t>단위:천원</t>
    <phoneticPr fontId="5" type="noConversion"/>
  </si>
  <si>
    <t>보험계약자</t>
    <phoneticPr fontId="5" type="noConversion"/>
  </si>
  <si>
    <t>차종</t>
    <phoneticPr fontId="5" type="noConversion"/>
  </si>
  <si>
    <t>차량가격</t>
    <phoneticPr fontId="5" type="noConversion"/>
  </si>
  <si>
    <t>책임보험</t>
    <phoneticPr fontId="5" type="noConversion"/>
  </si>
  <si>
    <t>자기차량손해</t>
    <phoneticPr fontId="5" type="noConversion"/>
  </si>
  <si>
    <t>대인/대물</t>
    <phoneticPr fontId="5" type="noConversion"/>
  </si>
  <si>
    <t>총보험료</t>
    <phoneticPr fontId="5" type="noConversion"/>
  </si>
  <si>
    <t>김상진</t>
    <phoneticPr fontId="5" type="noConversion"/>
  </si>
  <si>
    <t>개인승합</t>
    <phoneticPr fontId="5" type="noConversion"/>
  </si>
  <si>
    <t>장호균</t>
    <phoneticPr fontId="5" type="noConversion"/>
  </si>
  <si>
    <t>승용</t>
    <phoneticPr fontId="5" type="noConversion"/>
  </si>
  <si>
    <t>최진호</t>
    <phoneticPr fontId="5" type="noConversion"/>
  </si>
  <si>
    <t>박상철</t>
    <phoneticPr fontId="5" type="noConversion"/>
  </si>
  <si>
    <t>김성우</t>
    <phoneticPr fontId="5" type="noConversion"/>
  </si>
  <si>
    <t>승용</t>
    <phoneticPr fontId="5" type="noConversion"/>
  </si>
  <si>
    <t>조가연</t>
    <phoneticPr fontId="5" type="noConversion"/>
  </si>
  <si>
    <t>최규태</t>
    <phoneticPr fontId="5" type="noConversion"/>
  </si>
  <si>
    <t>승용</t>
    <phoneticPr fontId="5" type="noConversion"/>
  </si>
  <si>
    <t>강오동</t>
    <phoneticPr fontId="5" type="noConversion"/>
  </si>
  <si>
    <t>오주희</t>
    <phoneticPr fontId="5" type="noConversion"/>
  </si>
  <si>
    <t>이륜</t>
    <phoneticPr fontId="5" type="noConversion"/>
  </si>
  <si>
    <t>브랜드</t>
    <phoneticPr fontId="1" type="noConversion"/>
  </si>
  <si>
    <t>모델명</t>
    <phoneticPr fontId="1" type="noConversion"/>
  </si>
  <si>
    <t>본사</t>
    <phoneticPr fontId="1" type="noConversion"/>
  </si>
  <si>
    <t>가격</t>
    <phoneticPr fontId="1" type="noConversion"/>
  </si>
  <si>
    <t>무게</t>
    <phoneticPr fontId="1" type="noConversion"/>
  </si>
  <si>
    <t>소비전력</t>
    <phoneticPr fontId="1" type="noConversion"/>
  </si>
  <si>
    <t>먼지통 용량</t>
    <phoneticPr fontId="1" type="noConversion"/>
  </si>
  <si>
    <t>A/S 기간</t>
    <phoneticPr fontId="1" type="noConversion"/>
  </si>
  <si>
    <t>닐피스크</t>
    <phoneticPr fontId="1" type="noConversion"/>
  </si>
  <si>
    <t>다이슨</t>
    <phoneticPr fontId="1" type="noConversion"/>
  </si>
  <si>
    <t>밀레</t>
    <phoneticPr fontId="1" type="noConversion"/>
  </si>
  <si>
    <t>일렉트로룩스</t>
    <phoneticPr fontId="1" type="noConversion"/>
  </si>
  <si>
    <t>지멘스</t>
    <phoneticPr fontId="1" type="noConversion"/>
  </si>
  <si>
    <t>카처</t>
    <phoneticPr fontId="1" type="noConversion"/>
  </si>
  <si>
    <t>익스트림 X300C</t>
    <phoneticPr fontId="1" type="noConversion"/>
  </si>
  <si>
    <t>DC22 New Allergy</t>
    <phoneticPr fontId="1" type="noConversion"/>
  </si>
  <si>
    <t>S5481</t>
    <phoneticPr fontId="1" type="noConversion"/>
  </si>
  <si>
    <t>Z6 VSZ61240</t>
    <phoneticPr fontId="1" type="noConversion"/>
  </si>
  <si>
    <t>울트라원 Z8861P</t>
    <phoneticPr fontId="1" type="noConversion"/>
  </si>
  <si>
    <t>VC6300</t>
    <phoneticPr fontId="1" type="noConversion"/>
  </si>
  <si>
    <t>덴마크</t>
    <phoneticPr fontId="1" type="noConversion"/>
  </si>
  <si>
    <t>영국</t>
    <phoneticPr fontId="1" type="noConversion"/>
  </si>
  <si>
    <t>독일</t>
    <phoneticPr fontId="1" type="noConversion"/>
  </si>
  <si>
    <t>스웨덴</t>
    <phoneticPr fontId="1" type="noConversion"/>
  </si>
  <si>
    <t>7.7kg</t>
    <phoneticPr fontId="1" type="noConversion"/>
  </si>
  <si>
    <t>7.3kg</t>
    <phoneticPr fontId="1" type="noConversion"/>
  </si>
  <si>
    <t>8.2kg</t>
    <phoneticPr fontId="1" type="noConversion"/>
  </si>
  <si>
    <t>6.3kg</t>
    <phoneticPr fontId="1" type="noConversion"/>
  </si>
  <si>
    <t>7kg</t>
    <phoneticPr fontId="1" type="noConversion"/>
  </si>
  <si>
    <t>2100W</t>
    <phoneticPr fontId="1" type="noConversion"/>
  </si>
  <si>
    <t>1100W</t>
    <phoneticPr fontId="1" type="noConversion"/>
  </si>
  <si>
    <t>2200W</t>
    <phoneticPr fontId="1" type="noConversion"/>
  </si>
  <si>
    <t>2000W</t>
    <phoneticPr fontId="1" type="noConversion"/>
  </si>
  <si>
    <t>1200W</t>
    <phoneticPr fontId="1" type="noConversion"/>
  </si>
  <si>
    <t>3.2L</t>
    <phoneticPr fontId="1" type="noConversion"/>
  </si>
  <si>
    <t>1.2L</t>
    <phoneticPr fontId="1" type="noConversion"/>
  </si>
  <si>
    <t>4.5L</t>
    <phoneticPr fontId="1" type="noConversion"/>
  </si>
  <si>
    <t>5L</t>
    <phoneticPr fontId="1" type="noConversion"/>
  </si>
  <si>
    <t>4L</t>
    <phoneticPr fontId="1" type="noConversion"/>
  </si>
  <si>
    <t>5년</t>
    <phoneticPr fontId="1" type="noConversion"/>
  </si>
  <si>
    <t>2년</t>
    <phoneticPr fontId="1" type="noConversion"/>
  </si>
  <si>
    <t>1년(모터 5년)</t>
    <phoneticPr fontId="1" type="noConversion"/>
  </si>
  <si>
    <t>1년</t>
    <phoneticPr fontId="1" type="noConversion"/>
  </si>
  <si>
    <t>合計</t>
    <phoneticPr fontId="5" type="noConversion"/>
  </si>
  <si>
    <t>과탐 최대</t>
  </si>
  <si>
    <t>사탐 최대</t>
  </si>
  <si>
    <t>직탐 최대</t>
  </si>
  <si>
    <t>전체 최대값</t>
  </si>
  <si>
    <t>과탐 최소</t>
  </si>
  <si>
    <t>사탐 최소</t>
  </si>
  <si>
    <t>직탐 최소</t>
  </si>
  <si>
    <t>전체 최소값</t>
  </si>
  <si>
    <t>수*</t>
    <phoneticPr fontId="1" type="noConversion"/>
  </si>
  <si>
    <t>전*</t>
    <phoneticPr fontId="1" type="noConversion"/>
  </si>
  <si>
    <t>난*</t>
    <phoneticPr fontId="1" type="noConversion"/>
  </si>
  <si>
    <t>온*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</si>
</sst>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mm&quot;월&quot;\ dd&quot;일&quot;"/>
    <numFmt numFmtId="178" formatCode="#,###_ "/>
    <numFmt numFmtId="179" formatCode="mm\/dd"/>
    <numFmt numFmtId="180" formatCode="#,##0_ &quot;년&quot;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u/>
      <sz val="16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9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82">
    <xf numFmtId="0" fontId="0" fillId="0" borderId="0" xfId="0">
      <alignment vertical="center"/>
    </xf>
    <xf numFmtId="0" fontId="4" fillId="0" borderId="0" xfId="3" applyFont="1" applyBorder="1" applyAlignment="1">
      <alignment vertical="center"/>
    </xf>
    <xf numFmtId="0" fontId="4" fillId="0" borderId="0" xfId="4" applyFont="1" applyBorder="1" applyAlignment="1">
      <alignment vertical="center"/>
    </xf>
    <xf numFmtId="0" fontId="4" fillId="0" borderId="0" xfId="4" applyFont="1" applyAlignment="1">
      <alignment vertical="center"/>
    </xf>
    <xf numFmtId="0" fontId="4" fillId="0" borderId="0" xfId="4" applyFont="1" applyAlignment="1">
      <alignment horizontal="right" vertical="center"/>
    </xf>
    <xf numFmtId="0" fontId="4" fillId="0" borderId="1" xfId="4" applyFont="1" applyBorder="1" applyAlignment="1">
      <alignment horizontal="center" vertical="center"/>
    </xf>
    <xf numFmtId="41" fontId="4" fillId="0" borderId="1" xfId="1" applyFont="1" applyBorder="1" applyAlignment="1">
      <alignment vertical="center"/>
    </xf>
    <xf numFmtId="176" fontId="4" fillId="0" borderId="1" xfId="4" applyNumberFormat="1" applyFont="1" applyBorder="1" applyAlignment="1">
      <alignment vertical="center"/>
    </xf>
    <xf numFmtId="0" fontId="6" fillId="0" borderId="0" xfId="0" applyFont="1" applyFill="1">
      <alignment vertical="center"/>
    </xf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0" borderId="0" xfId="0" applyFill="1">
      <alignment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0" xfId="0" applyFont="1" applyFill="1">
      <alignment vertical="center"/>
    </xf>
    <xf numFmtId="0" fontId="6" fillId="0" borderId="1" xfId="0" applyFont="1" applyFill="1" applyBorder="1">
      <alignment vertical="center"/>
    </xf>
    <xf numFmtId="0" fontId="0" fillId="0" borderId="1" xfId="0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177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0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0" borderId="0" xfId="5" applyFont="1"/>
    <xf numFmtId="0" fontId="4" fillId="0" borderId="1" xfId="5" applyFont="1" applyBorder="1" applyAlignment="1">
      <alignment horizontal="center"/>
    </xf>
    <xf numFmtId="0" fontId="4" fillId="0" borderId="0" xfId="6" applyFont="1" applyFill="1" applyAlignment="1">
      <alignment vertical="center"/>
    </xf>
    <xf numFmtId="0" fontId="4" fillId="0" borderId="0" xfId="7" applyFont="1" applyFill="1" applyBorder="1" applyAlignment="1">
      <alignment horizontal="center" vertical="center"/>
    </xf>
    <xf numFmtId="0" fontId="4" fillId="0" borderId="1" xfId="7" applyFont="1" applyFill="1" applyBorder="1" applyAlignment="1">
      <alignment horizontal="center" vertical="center"/>
    </xf>
    <xf numFmtId="178" fontId="4" fillId="0" borderId="1" xfId="7" applyNumberFormat="1" applyFont="1" applyFill="1" applyBorder="1" applyAlignment="1">
      <alignment horizontal="right" vertical="center"/>
    </xf>
    <xf numFmtId="176" fontId="4" fillId="0" borderId="1" xfId="7" applyNumberFormat="1" applyFont="1" applyFill="1" applyBorder="1" applyAlignment="1">
      <alignment horizontal="right" vertical="center"/>
    </xf>
    <xf numFmtId="176" fontId="4" fillId="0" borderId="0" xfId="7" applyNumberFormat="1" applyFont="1" applyFill="1" applyBorder="1" applyAlignment="1">
      <alignment horizontal="right" vertical="center"/>
    </xf>
    <xf numFmtId="0" fontId="4" fillId="0" borderId="0" xfId="6" applyFont="1" applyFill="1" applyAlignment="1">
      <alignment horizontal="center" vertical="center"/>
    </xf>
    <xf numFmtId="0" fontId="4" fillId="0" borderId="0" xfId="0" applyFont="1">
      <alignment vertical="center"/>
    </xf>
    <xf numFmtId="41" fontId="4" fillId="0" borderId="1" xfId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8" applyFont="1" applyAlignment="1">
      <alignment vertical="center"/>
    </xf>
    <xf numFmtId="0" fontId="4" fillId="0" borderId="0" xfId="8" applyFont="1" applyFill="1" applyAlignment="1">
      <alignment vertical="center"/>
    </xf>
    <xf numFmtId="0" fontId="4" fillId="0" borderId="1" xfId="8" applyFont="1" applyFill="1" applyBorder="1" applyAlignment="1">
      <alignment horizontal="center" vertical="center"/>
    </xf>
    <xf numFmtId="0" fontId="4" fillId="0" borderId="1" xfId="8" applyFont="1" applyBorder="1" applyAlignment="1">
      <alignment horizontal="center" vertical="center"/>
    </xf>
    <xf numFmtId="179" fontId="4" fillId="0" borderId="1" xfId="8" applyNumberFormat="1" applyFont="1" applyFill="1" applyBorder="1" applyAlignment="1">
      <alignment horizontal="left" vertical="center"/>
    </xf>
    <xf numFmtId="42" fontId="4" fillId="0" borderId="1" xfId="2" applyFont="1" applyBorder="1" applyAlignment="1">
      <alignment vertical="center"/>
    </xf>
    <xf numFmtId="0" fontId="4" fillId="0" borderId="1" xfId="1" applyNumberFormat="1" applyFont="1" applyFill="1" applyBorder="1" applyAlignment="1">
      <alignment vertical="center"/>
    </xf>
    <xf numFmtId="0" fontId="4" fillId="0" borderId="1" xfId="2" applyNumberFormat="1" applyFont="1" applyFill="1" applyBorder="1" applyAlignment="1">
      <alignment vertical="center"/>
    </xf>
    <xf numFmtId="42" fontId="4" fillId="0" borderId="1" xfId="2" applyFont="1" applyFill="1" applyBorder="1" applyAlignment="1">
      <alignment vertical="center"/>
    </xf>
    <xf numFmtId="0" fontId="4" fillId="0" borderId="0" xfId="4" applyFont="1" applyAlignment="1">
      <alignment horizontal="center" vertical="center"/>
    </xf>
    <xf numFmtId="0" fontId="4" fillId="0" borderId="2" xfId="4" applyFont="1" applyFill="1" applyBorder="1" applyAlignment="1">
      <alignment horizontal="center" vertical="center"/>
    </xf>
    <xf numFmtId="0" fontId="4" fillId="0" borderId="3" xfId="4" applyFont="1" applyFill="1" applyBorder="1" applyAlignment="1">
      <alignment horizontal="center" vertical="center"/>
    </xf>
    <xf numFmtId="0" fontId="4" fillId="0" borderId="4" xfId="4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4" fillId="0" borderId="2" xfId="1" applyNumberFormat="1" applyFont="1" applyFill="1" applyBorder="1" applyAlignment="1">
      <alignment horizontal="center" vertical="center"/>
    </xf>
    <xf numFmtId="176" fontId="4" fillId="0" borderId="3" xfId="1" applyNumberFormat="1" applyFont="1" applyFill="1" applyBorder="1" applyAlignment="1">
      <alignment horizontal="center" vertical="center"/>
    </xf>
    <xf numFmtId="176" fontId="4" fillId="0" borderId="4" xfId="1" applyNumberFormat="1" applyFont="1" applyFill="1" applyBorder="1" applyAlignment="1">
      <alignment horizontal="center" vertical="center"/>
    </xf>
    <xf numFmtId="0" fontId="7" fillId="0" borderId="0" xfId="5" applyFont="1" applyAlignment="1">
      <alignment horizontal="center"/>
    </xf>
    <xf numFmtId="0" fontId="4" fillId="0" borderId="1" xfId="7" applyFont="1" applyFill="1" applyBorder="1" applyAlignment="1">
      <alignment horizontal="center" vertical="center"/>
    </xf>
    <xf numFmtId="0" fontId="4" fillId="2" borderId="1" xfId="7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0" xfId="8" applyFont="1" applyFill="1" applyAlignment="1">
      <alignment horizontal="center" vertical="center"/>
    </xf>
    <xf numFmtId="0" fontId="8" fillId="0" borderId="0" xfId="3" applyFont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center" vertical="center"/>
    </xf>
    <xf numFmtId="176" fontId="4" fillId="0" borderId="1" xfId="2" applyNumberFormat="1" applyFont="1" applyFill="1" applyBorder="1" applyAlignment="1">
      <alignment horizontal="center"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4" fillId="0" borderId="1" xfId="3" applyNumberFormat="1" applyFont="1" applyFill="1" applyBorder="1" applyAlignment="1">
      <alignment horizontal="left" vertical="center"/>
    </xf>
    <xf numFmtId="176" fontId="4" fillId="0" borderId="1" xfId="3" applyNumberFormat="1" applyFont="1" applyFill="1" applyBorder="1" applyAlignment="1" applyProtection="1">
      <alignment horizontal="right" vertical="center"/>
      <protection locked="0"/>
    </xf>
    <xf numFmtId="176" fontId="4" fillId="0" borderId="1" xfId="2" applyNumberFormat="1" applyFont="1" applyFill="1" applyBorder="1" applyAlignment="1">
      <alignment horizontal="right" vertical="center"/>
    </xf>
    <xf numFmtId="176" fontId="6" fillId="0" borderId="1" xfId="0" applyNumberFormat="1" applyFont="1" applyBorder="1" applyAlignment="1">
      <alignment vertical="center"/>
    </xf>
    <xf numFmtId="0" fontId="6" fillId="0" borderId="7" xfId="0" applyFont="1" applyBorder="1" applyAlignment="1">
      <alignment vertical="center"/>
    </xf>
    <xf numFmtId="176" fontId="4" fillId="0" borderId="2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horizontal="center" vertical="center"/>
    </xf>
    <xf numFmtId="180" fontId="4" fillId="0" borderId="1" xfId="1" applyNumberFormat="1" applyFont="1" applyFill="1" applyBorder="1" applyAlignment="1">
      <alignment horizontal="right" vertical="center"/>
    </xf>
    <xf numFmtId="0" fontId="9" fillId="0" borderId="1" xfId="5" applyFont="1" applyBorder="1" applyAlignment="1">
      <alignment horizontal="center"/>
    </xf>
    <xf numFmtId="0" fontId="4" fillId="0" borderId="0" xfId="5" applyFont="1" applyBorder="1" applyAlignment="1">
      <alignment horizontal="center"/>
    </xf>
    <xf numFmtId="0" fontId="9" fillId="0" borderId="0" xfId="5" applyFont="1" applyBorder="1" applyAlignment="1">
      <alignment horizontal="center"/>
    </xf>
    <xf numFmtId="0" fontId="10" fillId="3" borderId="1" xfId="0" applyFont="1" applyFill="1" applyBorder="1" applyAlignment="1">
      <alignment horizontal="center" vertical="center"/>
    </xf>
  </cellXfs>
  <cellStyles count="9">
    <cellStyle name="쉼표 [0]" xfId="1" builtinId="6"/>
    <cellStyle name="통화 [0]" xfId="2" builtinId="7"/>
    <cellStyle name="표준" xfId="0" builtinId="0"/>
    <cellStyle name="표준_Book6" xfId="3" xr:uid="{00000000-0005-0000-0000-000003000000}"/>
    <cellStyle name="표준_Sheet2" xfId="4" xr:uid="{00000000-0005-0000-0000-000004000000}"/>
    <cellStyle name="표준_Sheet3" xfId="6" xr:uid="{00000000-0005-0000-0000-000005000000}"/>
    <cellStyle name="표준_Sheet4" xfId="5" xr:uid="{00000000-0005-0000-0000-000006000000}"/>
    <cellStyle name="표준_상공회의소문제" xfId="7" xr:uid="{00000000-0005-0000-0000-000007000000}"/>
    <cellStyle name="표준_차트작업" xfId="8" xr:uid="{00000000-0005-0000-0000-000008000000}"/>
  </cellStyles>
  <dxfs count="1">
    <dxf>
      <font>
        <b/>
        <i val="0"/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ko-KR" altLang="en-US" sz="1400" b="1">
                <a:latin typeface="궁서체" panose="02030609000101010101" pitchFamily="17" charset="-127"/>
                <a:ea typeface="궁서체" panose="02030609000101010101" pitchFamily="17" charset="-127"/>
              </a:rPr>
              <a:t>자동차보험 계약현황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차트작업!$D$3</c:f>
              <c:strCache>
                <c:ptCount val="1"/>
                <c:pt idx="0">
                  <c:v>책임보험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차트작업!$D$4:$D$12</c:f>
              <c:numCache>
                <c:formatCode>General</c:formatCode>
                <c:ptCount val="9"/>
                <c:pt idx="0">
                  <c:v>250</c:v>
                </c:pt>
                <c:pt idx="1">
                  <c:v>180</c:v>
                </c:pt>
                <c:pt idx="2">
                  <c:v>210</c:v>
                </c:pt>
                <c:pt idx="3">
                  <c:v>290</c:v>
                </c:pt>
                <c:pt idx="4">
                  <c:v>150</c:v>
                </c:pt>
                <c:pt idx="5">
                  <c:v>280</c:v>
                </c:pt>
                <c:pt idx="6">
                  <c:v>80</c:v>
                </c:pt>
                <c:pt idx="7">
                  <c:v>160</c:v>
                </c:pt>
                <c:pt idx="8">
                  <c:v>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FC5-45A2-91C9-7648F0E1EA21}"/>
            </c:ext>
          </c:extLst>
        </c:ser>
        <c:ser>
          <c:idx val="1"/>
          <c:order val="1"/>
          <c:tx>
            <c:strRef>
              <c:f>차트작업!$E$3</c:f>
              <c:strCache>
                <c:ptCount val="1"/>
                <c:pt idx="0">
                  <c:v>자기차량손해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차트작업!$E$4:$E$12</c:f>
              <c:numCache>
                <c:formatCode>General</c:formatCode>
                <c:ptCount val="9"/>
                <c:pt idx="0">
                  <c:v>200</c:v>
                </c:pt>
                <c:pt idx="1">
                  <c:v>130</c:v>
                </c:pt>
                <c:pt idx="2">
                  <c:v>160</c:v>
                </c:pt>
                <c:pt idx="3">
                  <c:v>240</c:v>
                </c:pt>
                <c:pt idx="4">
                  <c:v>100</c:v>
                </c:pt>
                <c:pt idx="5">
                  <c:v>230</c:v>
                </c:pt>
                <c:pt idx="6">
                  <c:v>30</c:v>
                </c:pt>
                <c:pt idx="7">
                  <c:v>110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FC5-45A2-91C9-7648F0E1EA21}"/>
            </c:ext>
          </c:extLst>
        </c:ser>
        <c:ser>
          <c:idx val="2"/>
          <c:order val="2"/>
          <c:tx>
            <c:strRef>
              <c:f>차트작업!$F$3</c:f>
              <c:strCache>
                <c:ptCount val="1"/>
                <c:pt idx="0">
                  <c:v>대인/대물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차트작업!$A$4:$A$12</c:f>
              <c:strCache>
                <c:ptCount val="9"/>
                <c:pt idx="0">
                  <c:v>김상진</c:v>
                </c:pt>
                <c:pt idx="1">
                  <c:v>장호균</c:v>
                </c:pt>
                <c:pt idx="2">
                  <c:v>최진호</c:v>
                </c:pt>
                <c:pt idx="3">
                  <c:v>박상철</c:v>
                </c:pt>
                <c:pt idx="4">
                  <c:v>김성우</c:v>
                </c:pt>
                <c:pt idx="5">
                  <c:v>조가연</c:v>
                </c:pt>
                <c:pt idx="6">
                  <c:v>최규태</c:v>
                </c:pt>
                <c:pt idx="7">
                  <c:v>강오동</c:v>
                </c:pt>
                <c:pt idx="8">
                  <c:v>오주희</c:v>
                </c:pt>
              </c:strCache>
            </c:strRef>
          </c:cat>
          <c:val>
            <c:numRef>
              <c:f>차트작업!$F$4:$F$12</c:f>
              <c:numCache>
                <c:formatCode>General</c:formatCode>
                <c:ptCount val="9"/>
                <c:pt idx="0">
                  <c:v>300</c:v>
                </c:pt>
                <c:pt idx="1">
                  <c:v>230</c:v>
                </c:pt>
                <c:pt idx="2">
                  <c:v>260</c:v>
                </c:pt>
                <c:pt idx="3">
                  <c:v>340</c:v>
                </c:pt>
                <c:pt idx="4">
                  <c:v>190</c:v>
                </c:pt>
                <c:pt idx="5">
                  <c:v>330</c:v>
                </c:pt>
                <c:pt idx="6">
                  <c:v>150</c:v>
                </c:pt>
                <c:pt idx="7">
                  <c:v>210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FC5-45A2-91C9-7648F0E1EA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9419215"/>
        <c:axId val="1289419631"/>
      </c:barChart>
      <c:catAx>
        <c:axId val="128941921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89419631"/>
        <c:crosses val="autoZero"/>
        <c:auto val="1"/>
        <c:lblAlgn val="ctr"/>
        <c:lblOffset val="100"/>
        <c:noMultiLvlLbl val="0"/>
      </c:catAx>
      <c:valAx>
        <c:axId val="1289419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altLang="ko-KR"/>
                  <a:t>(</a:t>
                </a:r>
                <a:r>
                  <a:rPr lang="ko-KR" altLang="en-US"/>
                  <a:t>단위</a:t>
                </a:r>
                <a:r>
                  <a:rPr lang="en-US" altLang="ko-KR"/>
                  <a:t>:</a:t>
                </a:r>
                <a:r>
                  <a:rPr lang="ko-KR" altLang="en-US"/>
                  <a:t>천원</a:t>
                </a:r>
                <a:r>
                  <a:rPr lang="en-US" altLang="ko-KR"/>
                  <a:t>)</a:t>
                </a:r>
                <a:endParaRPr lang="ko-KR" alt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ko-K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289419215"/>
        <c:crosses val="autoZero"/>
        <c:crossBetween val="between"/>
        <c:majorUnit val="200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3</xdr:row>
      <xdr:rowOff>0</xdr:rowOff>
    </xdr:from>
    <xdr:to>
      <xdr:col>8</xdr:col>
      <xdr:colOff>0</xdr:colOff>
      <xdr:row>7</xdr:row>
      <xdr:rowOff>0</xdr:rowOff>
    </xdr:to>
    <xdr:sp macro="[0]!평균계산" textlink="">
      <xdr:nvSpPr>
        <xdr:cNvPr id="2" name="해 1">
          <a:extLst>
            <a:ext uri="{FF2B5EF4-FFF2-40B4-BE49-F238E27FC236}">
              <a16:creationId xmlns:a16="http://schemas.microsoft.com/office/drawing/2014/main" id="{BAB51A74-6757-48B5-B10C-B4E1E0CB909B}"/>
            </a:ext>
          </a:extLst>
        </xdr:cNvPr>
        <xdr:cNvSpPr/>
      </xdr:nvSpPr>
      <xdr:spPr>
        <a:xfrm>
          <a:off x="5172075" y="628650"/>
          <a:ext cx="1371600" cy="838200"/>
        </a:xfrm>
        <a:prstGeom prst="su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평균</a:t>
          </a: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8</xdr:col>
      <xdr:colOff>0</xdr:colOff>
      <xdr:row>12</xdr:row>
      <xdr:rowOff>0</xdr:rowOff>
    </xdr:to>
    <xdr:sp macro="[0]!서식지정" textlink="">
      <xdr:nvSpPr>
        <xdr:cNvPr id="3" name="하트 2">
          <a:extLst>
            <a:ext uri="{FF2B5EF4-FFF2-40B4-BE49-F238E27FC236}">
              <a16:creationId xmlns:a16="http://schemas.microsoft.com/office/drawing/2014/main" id="{D09471FA-AC9F-4B1F-8217-BE2889CFC01A}"/>
            </a:ext>
          </a:extLst>
        </xdr:cNvPr>
        <xdr:cNvSpPr/>
      </xdr:nvSpPr>
      <xdr:spPr>
        <a:xfrm>
          <a:off x="5172075" y="1676400"/>
          <a:ext cx="1371600" cy="838200"/>
        </a:xfrm>
        <a:prstGeom prst="hear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100"/>
            <a:t>서식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6</xdr:col>
      <xdr:colOff>828674</xdr:colOff>
      <xdr:row>30</xdr:row>
      <xdr:rowOff>0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7AE08E23-CDA9-4B97-9E2F-93D052E7A39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workbookViewId="0">
      <selection activeCell="I9" sqref="I9"/>
    </sheetView>
  </sheetViews>
  <sheetFormatPr defaultRowHeight="16.5"/>
  <sheetData>
    <row r="1" spans="1:8">
      <c r="A1" t="s">
        <v>0</v>
      </c>
    </row>
    <row r="3" spans="1:8">
      <c r="A3" t="s">
        <v>218</v>
      </c>
      <c r="B3" t="s">
        <v>219</v>
      </c>
      <c r="C3" t="s">
        <v>220</v>
      </c>
      <c r="D3" t="s">
        <v>221</v>
      </c>
      <c r="E3" t="s">
        <v>222</v>
      </c>
      <c r="F3" t="s">
        <v>223</v>
      </c>
      <c r="G3" t="s">
        <v>224</v>
      </c>
      <c r="H3" t="s">
        <v>225</v>
      </c>
    </row>
    <row r="4" spans="1:8">
      <c r="A4" t="s">
        <v>226</v>
      </c>
      <c r="B4" t="s">
        <v>232</v>
      </c>
      <c r="C4" t="s">
        <v>238</v>
      </c>
      <c r="D4">
        <v>960000</v>
      </c>
      <c r="E4" t="s">
        <v>242</v>
      </c>
      <c r="F4" t="s">
        <v>247</v>
      </c>
      <c r="G4" t="s">
        <v>252</v>
      </c>
      <c r="H4" t="s">
        <v>257</v>
      </c>
    </row>
    <row r="5" spans="1:8">
      <c r="A5" t="s">
        <v>227</v>
      </c>
      <c r="B5" t="s">
        <v>233</v>
      </c>
      <c r="C5" t="s">
        <v>239</v>
      </c>
      <c r="D5">
        <v>858000</v>
      </c>
      <c r="E5" t="s">
        <v>243</v>
      </c>
      <c r="F5" t="s">
        <v>248</v>
      </c>
      <c r="G5" t="s">
        <v>253</v>
      </c>
      <c r="H5" t="s">
        <v>257</v>
      </c>
    </row>
    <row r="6" spans="1:8">
      <c r="A6" t="s">
        <v>228</v>
      </c>
      <c r="B6" t="s">
        <v>234</v>
      </c>
      <c r="C6" t="s">
        <v>240</v>
      </c>
      <c r="D6">
        <v>730000</v>
      </c>
      <c r="E6" t="s">
        <v>242</v>
      </c>
      <c r="F6" t="s">
        <v>249</v>
      </c>
      <c r="G6" t="s">
        <v>254</v>
      </c>
      <c r="H6" t="s">
        <v>258</v>
      </c>
    </row>
    <row r="7" spans="1:8">
      <c r="A7" t="s">
        <v>229</v>
      </c>
      <c r="B7" t="s">
        <v>236</v>
      </c>
      <c r="C7" t="s">
        <v>241</v>
      </c>
      <c r="D7">
        <v>775000</v>
      </c>
      <c r="E7" t="s">
        <v>244</v>
      </c>
      <c r="F7" t="s">
        <v>250</v>
      </c>
      <c r="G7" t="s">
        <v>255</v>
      </c>
      <c r="H7" t="s">
        <v>258</v>
      </c>
    </row>
    <row r="8" spans="1:8">
      <c r="A8" t="s">
        <v>230</v>
      </c>
      <c r="B8" t="s">
        <v>235</v>
      </c>
      <c r="C8" t="s">
        <v>240</v>
      </c>
      <c r="D8">
        <v>980000</v>
      </c>
      <c r="E8" t="s">
        <v>245</v>
      </c>
      <c r="F8" t="s">
        <v>251</v>
      </c>
      <c r="G8" t="s">
        <v>255</v>
      </c>
      <c r="H8" t="s">
        <v>259</v>
      </c>
    </row>
    <row r="9" spans="1:8">
      <c r="A9" t="s">
        <v>231</v>
      </c>
      <c r="B9" t="s">
        <v>237</v>
      </c>
      <c r="C9" t="s">
        <v>240</v>
      </c>
      <c r="D9">
        <v>6393000</v>
      </c>
      <c r="E9" t="s">
        <v>246</v>
      </c>
      <c r="F9" t="s">
        <v>250</v>
      </c>
      <c r="G9" t="s">
        <v>256</v>
      </c>
      <c r="H9" t="s">
        <v>260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workbookViewId="0">
      <selection activeCell="H16" sqref="H16"/>
    </sheetView>
  </sheetViews>
  <sheetFormatPr defaultRowHeight="16.5"/>
  <cols>
    <col min="1" max="1" width="15.875" customWidth="1"/>
    <col min="2" max="2" width="11.875" customWidth="1"/>
    <col min="3" max="3" width="10.125" customWidth="1"/>
    <col min="4" max="4" width="10.75" bestFit="1" customWidth="1"/>
    <col min="6" max="6" width="11.625" customWidth="1"/>
    <col min="7" max="7" width="12.625" customWidth="1"/>
  </cols>
  <sheetData>
    <row r="1" spans="1:7" ht="20.25">
      <c r="A1" s="66" t="s">
        <v>1</v>
      </c>
      <c r="B1" s="66"/>
      <c r="C1" s="66"/>
      <c r="D1" s="66"/>
      <c r="E1" s="66"/>
      <c r="F1" s="66"/>
      <c r="G1" s="66"/>
    </row>
    <row r="2" spans="1:7">
      <c r="A2" s="1"/>
      <c r="B2" s="1"/>
      <c r="C2" s="1"/>
      <c r="D2" s="1"/>
      <c r="E2" s="1"/>
      <c r="F2" s="1"/>
      <c r="G2" s="2"/>
    </row>
    <row r="3" spans="1:7">
      <c r="A3" s="67" t="s">
        <v>2</v>
      </c>
      <c r="B3" s="67" t="s">
        <v>3</v>
      </c>
      <c r="C3" s="67" t="s">
        <v>4</v>
      </c>
      <c r="D3" s="68" t="s">
        <v>5</v>
      </c>
      <c r="E3" s="69" t="s">
        <v>6</v>
      </c>
      <c r="F3" s="68" t="s">
        <v>7</v>
      </c>
      <c r="G3" s="68" t="s">
        <v>8</v>
      </c>
    </row>
    <row r="4" spans="1:7">
      <c r="A4" s="70" t="s">
        <v>9</v>
      </c>
      <c r="B4" s="70" t="s">
        <v>10</v>
      </c>
      <c r="C4" s="71">
        <v>1</v>
      </c>
      <c r="D4" s="72">
        <v>20000000</v>
      </c>
      <c r="E4" s="77">
        <v>10</v>
      </c>
      <c r="F4" s="72">
        <v>2000000</v>
      </c>
      <c r="G4" s="7">
        <v>1800000</v>
      </c>
    </row>
    <row r="5" spans="1:7">
      <c r="A5" s="70" t="s">
        <v>11</v>
      </c>
      <c r="B5" s="70" t="s">
        <v>12</v>
      </c>
      <c r="C5" s="71">
        <v>2</v>
      </c>
      <c r="D5" s="72">
        <v>15000000</v>
      </c>
      <c r="E5" s="77">
        <v>10</v>
      </c>
      <c r="F5" s="72">
        <v>600000</v>
      </c>
      <c r="G5" s="7">
        <v>1440000</v>
      </c>
    </row>
    <row r="6" spans="1:7">
      <c r="A6" s="70" t="s">
        <v>13</v>
      </c>
      <c r="B6" s="70" t="s">
        <v>14</v>
      </c>
      <c r="C6" s="71">
        <v>1</v>
      </c>
      <c r="D6" s="72">
        <v>1000000</v>
      </c>
      <c r="E6" s="77">
        <v>10</v>
      </c>
      <c r="F6" s="72">
        <v>100000</v>
      </c>
      <c r="G6" s="7">
        <v>90000</v>
      </c>
    </row>
    <row r="7" spans="1:7">
      <c r="A7" s="70" t="s">
        <v>15</v>
      </c>
      <c r="B7" s="70" t="s">
        <v>16</v>
      </c>
      <c r="C7" s="71">
        <v>1</v>
      </c>
      <c r="D7" s="72">
        <v>3800000</v>
      </c>
      <c r="E7" s="77">
        <v>8</v>
      </c>
      <c r="F7" s="72">
        <v>800000</v>
      </c>
      <c r="G7" s="7">
        <v>375000</v>
      </c>
    </row>
    <row r="8" spans="1:7">
      <c r="A8" s="70" t="s">
        <v>17</v>
      </c>
      <c r="B8" s="70" t="s">
        <v>14</v>
      </c>
      <c r="C8" s="71">
        <v>1</v>
      </c>
      <c r="D8" s="72">
        <v>3200000</v>
      </c>
      <c r="E8" s="77">
        <v>6</v>
      </c>
      <c r="F8" s="72">
        <v>500000</v>
      </c>
      <c r="G8" s="7">
        <v>450000</v>
      </c>
    </row>
    <row r="9" spans="1:7">
      <c r="A9" s="70" t="s">
        <v>18</v>
      </c>
      <c r="B9" s="70" t="s">
        <v>19</v>
      </c>
      <c r="C9" s="71">
        <v>1</v>
      </c>
      <c r="D9" s="72">
        <v>4800000</v>
      </c>
      <c r="E9" s="77">
        <v>5</v>
      </c>
      <c r="F9" s="72">
        <v>450000</v>
      </c>
      <c r="G9" s="7">
        <v>870000</v>
      </c>
    </row>
    <row r="10" spans="1:7">
      <c r="A10" s="70" t="s">
        <v>20</v>
      </c>
      <c r="B10" s="70" t="s">
        <v>14</v>
      </c>
      <c r="C10" s="71">
        <v>1</v>
      </c>
      <c r="D10" s="72">
        <v>4200000</v>
      </c>
      <c r="E10" s="77">
        <v>5</v>
      </c>
      <c r="F10" s="72">
        <v>1000000</v>
      </c>
      <c r="G10" s="7">
        <v>640000</v>
      </c>
    </row>
    <row r="11" spans="1:7">
      <c r="A11" s="70" t="s">
        <v>21</v>
      </c>
      <c r="B11" s="70" t="s">
        <v>12</v>
      </c>
      <c r="C11" s="71">
        <v>1</v>
      </c>
      <c r="D11" s="72">
        <v>1500000</v>
      </c>
      <c r="E11" s="77">
        <v>5</v>
      </c>
      <c r="F11" s="72">
        <v>100000</v>
      </c>
      <c r="G11" s="7">
        <v>280000</v>
      </c>
    </row>
    <row r="12" spans="1:7">
      <c r="A12" s="70" t="s">
        <v>22</v>
      </c>
      <c r="B12" s="70" t="s">
        <v>14</v>
      </c>
      <c r="C12" s="71">
        <v>2</v>
      </c>
      <c r="D12" s="72">
        <v>7500000</v>
      </c>
      <c r="E12" s="77">
        <v>4</v>
      </c>
      <c r="F12" s="72">
        <v>1800000</v>
      </c>
      <c r="G12" s="7">
        <v>1425000</v>
      </c>
    </row>
    <row r="13" spans="1:7">
      <c r="A13" s="70" t="s">
        <v>23</v>
      </c>
      <c r="B13" s="70" t="s">
        <v>24</v>
      </c>
      <c r="C13" s="71">
        <v>3</v>
      </c>
      <c r="D13" s="72">
        <v>5400000</v>
      </c>
      <c r="E13" s="77">
        <v>3</v>
      </c>
      <c r="F13" s="72">
        <v>600000</v>
      </c>
      <c r="G13" s="7">
        <v>1600000</v>
      </c>
    </row>
    <row r="14" spans="1:7">
      <c r="A14" s="70" t="s">
        <v>25</v>
      </c>
      <c r="B14" s="70" t="s">
        <v>26</v>
      </c>
      <c r="C14" s="71">
        <v>2</v>
      </c>
      <c r="D14" s="72">
        <v>5000000</v>
      </c>
      <c r="E14" s="77">
        <v>3</v>
      </c>
      <c r="F14" s="72">
        <v>500000</v>
      </c>
      <c r="G14" s="7">
        <v>1500000</v>
      </c>
    </row>
    <row r="15" spans="1:7">
      <c r="A15" s="70" t="s">
        <v>27</v>
      </c>
      <c r="B15" s="70" t="s">
        <v>26</v>
      </c>
      <c r="C15" s="71">
        <v>1</v>
      </c>
      <c r="D15" s="72">
        <v>250000</v>
      </c>
      <c r="E15" s="77">
        <v>2</v>
      </c>
      <c r="F15" s="72">
        <v>0</v>
      </c>
      <c r="G15" s="7">
        <v>125000</v>
      </c>
    </row>
    <row r="16" spans="1:7">
      <c r="A16" s="75" t="s">
        <v>261</v>
      </c>
      <c r="B16" s="76"/>
      <c r="C16" s="74"/>
      <c r="D16" s="73">
        <f>SUM(D4:D15)</f>
        <v>71650000</v>
      </c>
      <c r="E16" s="74"/>
      <c r="F16" s="73">
        <f>SUM(F4:F15)</f>
        <v>8450000</v>
      </c>
      <c r="G16" s="73">
        <f>SUM(G4:G15)</f>
        <v>10595000</v>
      </c>
    </row>
  </sheetData>
  <mergeCells count="2">
    <mergeCell ref="A1:G1"/>
    <mergeCell ref="A16:B16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3"/>
  <sheetViews>
    <sheetView workbookViewId="0">
      <selection activeCell="I16" sqref="I16"/>
    </sheetView>
  </sheetViews>
  <sheetFormatPr defaultRowHeight="16.5"/>
  <cols>
    <col min="1" max="1" width="15" bestFit="1" customWidth="1"/>
    <col min="3" max="6" width="10.625" customWidth="1"/>
  </cols>
  <sheetData>
    <row r="1" spans="1:6">
      <c r="A1" s="48" t="s">
        <v>28</v>
      </c>
      <c r="B1" s="48"/>
      <c r="C1" s="48"/>
      <c r="D1" s="48"/>
      <c r="E1" s="48"/>
      <c r="F1" s="48"/>
    </row>
    <row r="2" spans="1:6">
      <c r="A2" s="3"/>
      <c r="B2" s="3"/>
      <c r="C2" s="3"/>
      <c r="D2" s="3"/>
      <c r="E2" s="3"/>
      <c r="F2" s="4" t="s">
        <v>29</v>
      </c>
    </row>
    <row r="3" spans="1:6">
      <c r="A3" s="5" t="s">
        <v>30</v>
      </c>
      <c r="B3" s="5" t="s">
        <v>31</v>
      </c>
      <c r="C3" s="5" t="s">
        <v>32</v>
      </c>
      <c r="D3" s="5" t="s">
        <v>33</v>
      </c>
      <c r="E3" s="5" t="s">
        <v>34</v>
      </c>
      <c r="F3" s="5" t="s">
        <v>35</v>
      </c>
    </row>
    <row r="4" spans="1:6">
      <c r="A4" s="5" t="s">
        <v>36</v>
      </c>
      <c r="B4" s="5" t="s">
        <v>37</v>
      </c>
      <c r="C4" s="6">
        <v>61772</v>
      </c>
      <c r="D4" s="6">
        <v>89200</v>
      </c>
      <c r="E4" s="6">
        <v>78812</v>
      </c>
      <c r="F4" s="6">
        <f t="shared" ref="F4:F12" si="0">SUM(C4:E4)</f>
        <v>229784</v>
      </c>
    </row>
    <row r="5" spans="1:6">
      <c r="A5" s="5" t="s">
        <v>38</v>
      </c>
      <c r="B5" s="5" t="s">
        <v>37</v>
      </c>
      <c r="C5" s="6">
        <v>32566</v>
      </c>
      <c r="D5" s="6">
        <v>49742</v>
      </c>
      <c r="E5" s="6">
        <v>63740</v>
      </c>
      <c r="F5" s="6">
        <f t="shared" si="0"/>
        <v>146048</v>
      </c>
    </row>
    <row r="6" spans="1:6">
      <c r="A6" s="5" t="s">
        <v>39</v>
      </c>
      <c r="B6" s="5" t="s">
        <v>40</v>
      </c>
      <c r="C6" s="6">
        <v>13515</v>
      </c>
      <c r="D6" s="6">
        <v>21326</v>
      </c>
      <c r="E6" s="6">
        <v>27295</v>
      </c>
      <c r="F6" s="6">
        <f t="shared" si="0"/>
        <v>62136</v>
      </c>
    </row>
    <row r="7" spans="1:6">
      <c r="A7" s="5" t="s">
        <v>41</v>
      </c>
      <c r="B7" s="5" t="s">
        <v>40</v>
      </c>
      <c r="C7" s="6">
        <v>2354</v>
      </c>
      <c r="D7" s="6">
        <v>8247</v>
      </c>
      <c r="E7" s="6">
        <v>7751</v>
      </c>
      <c r="F7" s="6">
        <f t="shared" si="0"/>
        <v>18352</v>
      </c>
    </row>
    <row r="8" spans="1:6">
      <c r="A8" s="5" t="s">
        <v>42</v>
      </c>
      <c r="B8" s="5" t="s">
        <v>37</v>
      </c>
      <c r="C8" s="6">
        <v>1009</v>
      </c>
      <c r="D8" s="6">
        <v>1200</v>
      </c>
      <c r="E8" s="6">
        <v>620</v>
      </c>
      <c r="F8" s="6">
        <f t="shared" si="0"/>
        <v>2829</v>
      </c>
    </row>
    <row r="9" spans="1:6">
      <c r="A9" s="5" t="s">
        <v>43</v>
      </c>
      <c r="B9" s="5" t="s">
        <v>40</v>
      </c>
      <c r="C9" s="6">
        <v>5980</v>
      </c>
      <c r="D9" s="6">
        <v>6810</v>
      </c>
      <c r="E9" s="6">
        <v>7501</v>
      </c>
      <c r="F9" s="6">
        <f t="shared" si="0"/>
        <v>20291</v>
      </c>
    </row>
    <row r="10" spans="1:6">
      <c r="A10" s="5" t="s">
        <v>44</v>
      </c>
      <c r="B10" s="5" t="s">
        <v>37</v>
      </c>
      <c r="C10" s="6">
        <v>5083</v>
      </c>
      <c r="D10" s="6">
        <v>8715</v>
      </c>
      <c r="E10" s="6">
        <v>12016</v>
      </c>
      <c r="F10" s="6">
        <f t="shared" si="0"/>
        <v>25814</v>
      </c>
    </row>
    <row r="11" spans="1:6">
      <c r="A11" s="5" t="s">
        <v>45</v>
      </c>
      <c r="B11" s="5" t="s">
        <v>46</v>
      </c>
      <c r="C11" s="6">
        <v>1500</v>
      </c>
      <c r="D11" s="6">
        <v>1800</v>
      </c>
      <c r="E11" s="6">
        <v>1980</v>
      </c>
      <c r="F11" s="6">
        <f t="shared" si="0"/>
        <v>5280</v>
      </c>
    </row>
    <row r="12" spans="1:6">
      <c r="A12" s="5" t="s">
        <v>47</v>
      </c>
      <c r="B12" s="5" t="s">
        <v>37</v>
      </c>
      <c r="C12" s="6">
        <v>1366.3</v>
      </c>
      <c r="D12" s="6">
        <v>1524.3</v>
      </c>
      <c r="E12" s="6">
        <v>850</v>
      </c>
      <c r="F12" s="6">
        <f t="shared" si="0"/>
        <v>3740.6</v>
      </c>
    </row>
    <row r="13" spans="1:6">
      <c r="A13" s="49" t="s">
        <v>48</v>
      </c>
      <c r="B13" s="50"/>
      <c r="C13" s="50"/>
      <c r="D13" s="50"/>
      <c r="E13" s="51"/>
      <c r="F13" s="7">
        <f>SUM(F4:F12)</f>
        <v>514274.6</v>
      </c>
    </row>
  </sheetData>
  <mergeCells count="2">
    <mergeCell ref="A1:F1"/>
    <mergeCell ref="A13:E13"/>
  </mergeCells>
  <phoneticPr fontId="1" type="noConversion"/>
  <conditionalFormatting sqref="A4:F12">
    <cfRule type="expression" dxfId="0" priority="1">
      <formula>AND($B4="수입",$F4&gt;=20000)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27"/>
  <sheetViews>
    <sheetView tabSelected="1" workbookViewId="0">
      <selection activeCell="J15" sqref="J15"/>
    </sheetView>
  </sheetViews>
  <sheetFormatPr defaultRowHeight="16.5"/>
  <cols>
    <col min="5" max="6" width="9.375" customWidth="1"/>
    <col min="9" max="9" width="9.5" bestFit="1" customWidth="1"/>
    <col min="11" max="11" width="10.625" customWidth="1"/>
    <col min="12" max="12" width="11.625" customWidth="1"/>
    <col min="13" max="13" width="9.75" customWidth="1"/>
  </cols>
  <sheetData>
    <row r="1" spans="1:14">
      <c r="A1" s="8" t="s">
        <v>49</v>
      </c>
      <c r="B1" s="8"/>
      <c r="C1" s="8"/>
      <c r="D1" s="8"/>
      <c r="E1" s="52" t="s">
        <v>50</v>
      </c>
      <c r="F1" s="52"/>
      <c r="G1" s="8"/>
      <c r="H1" s="8" t="s">
        <v>51</v>
      </c>
      <c r="I1" s="8"/>
      <c r="J1" s="8"/>
      <c r="K1" s="8"/>
      <c r="L1" s="8"/>
      <c r="M1" s="8"/>
      <c r="N1" s="8"/>
    </row>
    <row r="2" spans="1:14">
      <c r="A2" s="9" t="s">
        <v>52</v>
      </c>
      <c r="B2" s="9" t="s">
        <v>53</v>
      </c>
      <c r="C2" s="23" t="s">
        <v>54</v>
      </c>
      <c r="D2" s="8"/>
      <c r="E2" s="11" t="s">
        <v>55</v>
      </c>
      <c r="F2" s="11" t="s">
        <v>56</v>
      </c>
      <c r="G2" s="8"/>
      <c r="H2" s="9" t="s">
        <v>52</v>
      </c>
      <c r="I2" s="9" t="s">
        <v>57</v>
      </c>
      <c r="J2" s="9" t="s">
        <v>58</v>
      </c>
      <c r="K2" s="9" t="s">
        <v>59</v>
      </c>
      <c r="L2" s="24" t="s">
        <v>60</v>
      </c>
      <c r="M2" s="8"/>
      <c r="N2" s="8"/>
    </row>
    <row r="3" spans="1:14">
      <c r="A3" s="9" t="s">
        <v>61</v>
      </c>
      <c r="B3" s="9">
        <v>98</v>
      </c>
      <c r="C3" s="11" t="str">
        <f>VLOOKUP(_xlfn.RANK.EQ(B3,$B$3:$B$8,0),$E$3:$F$5,COLUMN()-1)</f>
        <v>A반</v>
      </c>
      <c r="D3" s="8"/>
      <c r="E3" s="11">
        <v>1</v>
      </c>
      <c r="F3" s="11" t="s">
        <v>62</v>
      </c>
      <c r="G3" s="8"/>
      <c r="H3" s="9" t="s">
        <v>63</v>
      </c>
      <c r="I3" s="9">
        <v>50</v>
      </c>
      <c r="J3" s="9">
        <v>50</v>
      </c>
      <c r="K3" s="9">
        <v>45</v>
      </c>
      <c r="L3" s="9">
        <f>IFERROR(I3*40%+J3*30%+K3*30%,"입력오류")</f>
        <v>48.5</v>
      </c>
      <c r="M3" s="8"/>
      <c r="N3" s="8"/>
    </row>
    <row r="4" spans="1:14">
      <c r="A4" s="9" t="s">
        <v>64</v>
      </c>
      <c r="B4" s="9">
        <v>75</v>
      </c>
      <c r="C4" s="11" t="str">
        <f t="shared" ref="C4:C8" si="0">VLOOKUP(_xlfn.RANK.EQ(B4,$B$3:$B$8,0),$E$3:$F$5,COLUMN()-1)</f>
        <v>C반</v>
      </c>
      <c r="D4" s="8"/>
      <c r="E4" s="9">
        <v>3</v>
      </c>
      <c r="F4" s="11" t="s">
        <v>65</v>
      </c>
      <c r="G4" s="8"/>
      <c r="H4" s="9" t="s">
        <v>66</v>
      </c>
      <c r="I4" s="9" t="s">
        <v>67</v>
      </c>
      <c r="J4" s="9">
        <v>88</v>
      </c>
      <c r="K4" s="9">
        <v>70</v>
      </c>
      <c r="L4" s="9" t="str">
        <f t="shared" ref="L4:L8" si="1">IFERROR(I4*40%+J4*30%+K4*30%,"입력오류")</f>
        <v>입력오류</v>
      </c>
      <c r="M4" s="8"/>
      <c r="N4" s="8"/>
    </row>
    <row r="5" spans="1:14">
      <c r="A5" s="9" t="s">
        <v>68</v>
      </c>
      <c r="B5" s="9">
        <v>88</v>
      </c>
      <c r="C5" s="11" t="str">
        <f t="shared" si="0"/>
        <v>B반</v>
      </c>
      <c r="D5" s="8"/>
      <c r="E5" s="11">
        <v>5</v>
      </c>
      <c r="F5" s="11" t="s">
        <v>69</v>
      </c>
      <c r="G5" s="8"/>
      <c r="H5" s="9" t="s">
        <v>70</v>
      </c>
      <c r="I5" s="9">
        <v>62</v>
      </c>
      <c r="J5" s="9">
        <v>76</v>
      </c>
      <c r="K5" s="9">
        <v>39</v>
      </c>
      <c r="L5" s="9">
        <f t="shared" si="1"/>
        <v>59.3</v>
      </c>
      <c r="M5" s="8"/>
      <c r="N5" s="8"/>
    </row>
    <row r="6" spans="1:14">
      <c r="A6" s="9" t="s">
        <v>71</v>
      </c>
      <c r="B6" s="9">
        <v>79</v>
      </c>
      <c r="C6" s="11" t="str">
        <f t="shared" si="0"/>
        <v>B반</v>
      </c>
      <c r="D6" s="8"/>
      <c r="E6" s="12"/>
      <c r="F6" s="12"/>
      <c r="G6" s="8"/>
      <c r="H6" s="9" t="s">
        <v>72</v>
      </c>
      <c r="I6" s="9">
        <v>83</v>
      </c>
      <c r="J6" s="9">
        <v>56</v>
      </c>
      <c r="K6" s="9" t="s">
        <v>73</v>
      </c>
      <c r="L6" s="9" t="str">
        <f t="shared" si="1"/>
        <v>입력오류</v>
      </c>
      <c r="M6" s="8"/>
      <c r="N6" s="8"/>
    </row>
    <row r="7" spans="1:14">
      <c r="A7" s="9" t="s">
        <v>74</v>
      </c>
      <c r="B7" s="9">
        <v>65</v>
      </c>
      <c r="C7" s="11" t="str">
        <f t="shared" si="0"/>
        <v>C반</v>
      </c>
      <c r="D7" s="8"/>
      <c r="E7" s="13"/>
      <c r="F7" s="13"/>
      <c r="G7" s="8"/>
      <c r="H7" s="9" t="s">
        <v>75</v>
      </c>
      <c r="I7" s="9">
        <v>65</v>
      </c>
      <c r="J7" s="9">
        <v>50</v>
      </c>
      <c r="K7" s="9">
        <v>55</v>
      </c>
      <c r="L7" s="9">
        <f t="shared" si="1"/>
        <v>57.5</v>
      </c>
      <c r="M7" s="8"/>
      <c r="N7" s="8"/>
    </row>
    <row r="8" spans="1:14">
      <c r="A8" s="9" t="s">
        <v>76</v>
      </c>
      <c r="B8" s="9">
        <v>99</v>
      </c>
      <c r="C8" s="11" t="str">
        <f t="shared" si="0"/>
        <v>A반</v>
      </c>
      <c r="D8" s="8"/>
      <c r="E8" s="8"/>
      <c r="F8" s="8"/>
      <c r="G8" s="8"/>
      <c r="H8" s="14" t="s">
        <v>77</v>
      </c>
      <c r="I8" s="14">
        <v>80</v>
      </c>
      <c r="J8" s="14">
        <v>90</v>
      </c>
      <c r="K8" s="14">
        <v>75</v>
      </c>
      <c r="L8" s="9">
        <f t="shared" si="1"/>
        <v>81.5</v>
      </c>
      <c r="M8" s="8"/>
      <c r="N8" s="8"/>
    </row>
    <row r="9" spans="1:14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</row>
    <row r="10" spans="1:14">
      <c r="A10" s="8" t="s">
        <v>78</v>
      </c>
      <c r="B10" s="8"/>
      <c r="C10" s="8"/>
      <c r="D10" s="8"/>
      <c r="E10" s="8"/>
      <c r="F10" s="8"/>
      <c r="G10" s="8"/>
      <c r="H10" s="15" t="s">
        <v>79</v>
      </c>
      <c r="I10" s="15"/>
      <c r="J10" s="15"/>
      <c r="K10" s="8"/>
      <c r="L10" s="8"/>
      <c r="M10" s="8"/>
      <c r="N10" s="8"/>
    </row>
    <row r="11" spans="1:14">
      <c r="A11" s="11" t="s">
        <v>80</v>
      </c>
      <c r="B11" s="11" t="s">
        <v>81</v>
      </c>
      <c r="C11" s="11" t="s">
        <v>82</v>
      </c>
      <c r="D11" s="11" t="s">
        <v>83</v>
      </c>
      <c r="E11" s="8"/>
      <c r="F11" s="8"/>
      <c r="G11" s="8"/>
      <c r="H11" s="23" t="s">
        <v>84</v>
      </c>
      <c r="I11" s="10" t="s">
        <v>85</v>
      </c>
      <c r="J11" s="10" t="s">
        <v>86</v>
      </c>
      <c r="K11" s="8"/>
      <c r="L11" s="8"/>
      <c r="M11" s="8"/>
      <c r="N11" s="8"/>
    </row>
    <row r="12" spans="1:14">
      <c r="A12" s="14">
        <v>1</v>
      </c>
      <c r="B12" s="11" t="s">
        <v>87</v>
      </c>
      <c r="C12" s="11" t="s">
        <v>88</v>
      </c>
      <c r="D12" s="16">
        <v>80.05</v>
      </c>
      <c r="E12" s="53" t="s">
        <v>89</v>
      </c>
      <c r="F12" s="53"/>
      <c r="G12" s="8"/>
      <c r="H12" s="10">
        <f>ROW(J12)-11</f>
        <v>1</v>
      </c>
      <c r="I12" s="10" t="s">
        <v>90</v>
      </c>
      <c r="J12" s="10" t="s">
        <v>91</v>
      </c>
      <c r="K12" s="8"/>
      <c r="L12" s="8"/>
      <c r="M12" s="8"/>
      <c r="N12" s="8"/>
    </row>
    <row r="13" spans="1:14">
      <c r="A13" s="14">
        <v>2</v>
      </c>
      <c r="B13" s="11" t="s">
        <v>92</v>
      </c>
      <c r="C13" s="11" t="s">
        <v>93</v>
      </c>
      <c r="D13" s="16">
        <v>79.45</v>
      </c>
      <c r="E13" s="54">
        <f>AVERAGEIFS(D12:D26,A12:A26,"1",B12:B26,"과탐")</f>
        <v>75.589999999999989</v>
      </c>
      <c r="F13" s="54"/>
      <c r="G13" s="8"/>
      <c r="H13" s="10">
        <f t="shared" ref="H13:H16" si="2">ROW(J13)-11</f>
        <v>2</v>
      </c>
      <c r="I13" s="10" t="s">
        <v>94</v>
      </c>
      <c r="J13" s="10" t="s">
        <v>95</v>
      </c>
      <c r="K13" s="8"/>
      <c r="L13" s="8"/>
      <c r="M13" s="8"/>
      <c r="N13" s="8"/>
    </row>
    <row r="14" spans="1:14">
      <c r="A14" s="14">
        <v>3</v>
      </c>
      <c r="B14" s="11" t="s">
        <v>96</v>
      </c>
      <c r="C14" s="11" t="s">
        <v>88</v>
      </c>
      <c r="D14" s="16">
        <v>75.81</v>
      </c>
      <c r="E14" s="8"/>
      <c r="F14" s="8"/>
      <c r="G14" s="8"/>
      <c r="H14" s="10">
        <f t="shared" si="2"/>
        <v>3</v>
      </c>
      <c r="I14" s="10" t="s">
        <v>97</v>
      </c>
      <c r="J14" s="10" t="s">
        <v>98</v>
      </c>
      <c r="K14" s="8"/>
      <c r="L14" s="8"/>
      <c r="M14" s="8"/>
      <c r="N14" s="8"/>
    </row>
    <row r="15" spans="1:14">
      <c r="A15" s="14">
        <v>1</v>
      </c>
      <c r="B15" s="17" t="s">
        <v>99</v>
      </c>
      <c r="C15" s="17" t="s">
        <v>100</v>
      </c>
      <c r="D15" s="16">
        <v>85.61</v>
      </c>
      <c r="E15" s="8"/>
      <c r="F15" s="8"/>
      <c r="G15" s="8"/>
      <c r="H15" s="10">
        <f t="shared" si="2"/>
        <v>4</v>
      </c>
      <c r="I15" s="10" t="s">
        <v>101</v>
      </c>
      <c r="J15" s="10" t="s">
        <v>102</v>
      </c>
      <c r="K15" s="8"/>
      <c r="L15" s="8"/>
      <c r="M15" s="8"/>
      <c r="N15" s="8"/>
    </row>
    <row r="16" spans="1:14">
      <c r="A16" s="14">
        <v>2</v>
      </c>
      <c r="B16" s="17" t="s">
        <v>103</v>
      </c>
      <c r="C16" s="17" t="s">
        <v>104</v>
      </c>
      <c r="D16" s="16">
        <v>90.74</v>
      </c>
      <c r="E16" s="8"/>
      <c r="F16" s="8"/>
      <c r="G16" s="8"/>
      <c r="H16" s="10">
        <f t="shared" si="2"/>
        <v>5</v>
      </c>
      <c r="I16" s="10" t="s">
        <v>105</v>
      </c>
      <c r="J16" s="10" t="s">
        <v>106</v>
      </c>
      <c r="K16" s="8"/>
      <c r="L16" s="8"/>
      <c r="M16" s="8"/>
      <c r="N16" s="8"/>
    </row>
    <row r="17" spans="1:14">
      <c r="A17" s="14">
        <v>3</v>
      </c>
      <c r="B17" s="17" t="s">
        <v>107</v>
      </c>
      <c r="C17" s="17" t="s">
        <v>100</v>
      </c>
      <c r="D17" s="16">
        <v>74.64</v>
      </c>
      <c r="E17" s="8"/>
      <c r="F17" s="8"/>
      <c r="G17" s="8"/>
      <c r="I17" s="8"/>
      <c r="J17" s="8"/>
      <c r="K17" s="8"/>
      <c r="L17" s="8"/>
      <c r="M17" s="8"/>
      <c r="N17" s="8"/>
    </row>
    <row r="18" spans="1:14">
      <c r="A18" s="14">
        <v>1</v>
      </c>
      <c r="B18" s="11" t="s">
        <v>96</v>
      </c>
      <c r="C18" s="11" t="s">
        <v>108</v>
      </c>
      <c r="D18" s="16">
        <v>71.260000000000005</v>
      </c>
      <c r="E18" s="8"/>
      <c r="F18" s="8"/>
      <c r="G18" s="8"/>
      <c r="H18" s="15" t="s">
        <v>109</v>
      </c>
      <c r="I18" s="15"/>
      <c r="J18" s="18" t="s">
        <v>110</v>
      </c>
      <c r="K18" s="8"/>
      <c r="L18" s="15"/>
      <c r="M18" s="15"/>
      <c r="N18" s="8"/>
    </row>
    <row r="19" spans="1:14">
      <c r="A19" s="14">
        <v>2</v>
      </c>
      <c r="B19" s="11" t="s">
        <v>96</v>
      </c>
      <c r="C19" s="11" t="s">
        <v>108</v>
      </c>
      <c r="D19" s="16">
        <v>60.54</v>
      </c>
      <c r="E19" s="8"/>
      <c r="F19" s="8"/>
      <c r="G19" s="8"/>
      <c r="H19" s="10" t="s">
        <v>111</v>
      </c>
      <c r="I19" s="10" t="s">
        <v>112</v>
      </c>
      <c r="J19" s="10" t="s">
        <v>113</v>
      </c>
      <c r="K19" s="55" t="s">
        <v>114</v>
      </c>
      <c r="L19" s="56"/>
      <c r="M19" s="57"/>
      <c r="N19" s="8"/>
    </row>
    <row r="20" spans="1:14">
      <c r="A20" s="14">
        <v>3</v>
      </c>
      <c r="B20" s="11" t="s">
        <v>92</v>
      </c>
      <c r="C20" s="11" t="s">
        <v>108</v>
      </c>
      <c r="D20" s="16">
        <v>65.319999999999993</v>
      </c>
      <c r="E20" s="8"/>
      <c r="F20" s="8"/>
      <c r="G20" s="8"/>
      <c r="H20" s="10" t="s">
        <v>115</v>
      </c>
      <c r="I20" s="19">
        <v>44318</v>
      </c>
      <c r="J20" s="20">
        <v>350000</v>
      </c>
      <c r="K20" s="58">
        <f>SUMIFS(J20:J26,J20:J26,"&gt;=300000",J20:J26,"&lt;=500000")</f>
        <v>1220000</v>
      </c>
      <c r="L20" s="59"/>
      <c r="M20" s="60"/>
      <c r="N20" s="8"/>
    </row>
    <row r="21" spans="1:14">
      <c r="A21" s="14">
        <v>1</v>
      </c>
      <c r="B21" s="11" t="s">
        <v>92</v>
      </c>
      <c r="C21" s="11" t="s">
        <v>116</v>
      </c>
      <c r="D21" s="16">
        <v>75.459999999999994</v>
      </c>
      <c r="E21" s="8"/>
      <c r="F21" s="8"/>
      <c r="G21" s="8"/>
      <c r="H21" s="10" t="s">
        <v>117</v>
      </c>
      <c r="I21" s="19">
        <v>44322</v>
      </c>
      <c r="J21" s="20">
        <v>120000</v>
      </c>
      <c r="K21" s="15"/>
      <c r="L21" s="15"/>
      <c r="M21" s="15"/>
      <c r="N21" s="8"/>
    </row>
    <row r="22" spans="1:14">
      <c r="A22" s="14">
        <v>2</v>
      </c>
      <c r="B22" s="14" t="s">
        <v>92</v>
      </c>
      <c r="C22" s="14" t="s">
        <v>119</v>
      </c>
      <c r="D22" s="16">
        <v>89.51</v>
      </c>
      <c r="E22" s="8"/>
      <c r="F22" s="8"/>
      <c r="G22" s="8"/>
      <c r="H22" s="10" t="s">
        <v>120</v>
      </c>
      <c r="I22" s="19">
        <v>44324</v>
      </c>
      <c r="J22" s="20">
        <v>420000</v>
      </c>
      <c r="K22" s="15"/>
      <c r="L22" s="15"/>
      <c r="M22" s="15"/>
      <c r="N22" s="8"/>
    </row>
    <row r="23" spans="1:14">
      <c r="A23" s="14">
        <v>3</v>
      </c>
      <c r="B23" s="14" t="s">
        <v>92</v>
      </c>
      <c r="C23" s="14" t="s">
        <v>118</v>
      </c>
      <c r="D23" s="16">
        <v>65.709999999999994</v>
      </c>
      <c r="E23" s="8"/>
      <c r="F23" s="8"/>
      <c r="G23" s="8"/>
      <c r="H23" s="10" t="s">
        <v>121</v>
      </c>
      <c r="I23" s="19">
        <v>44330</v>
      </c>
      <c r="J23" s="20">
        <v>450000</v>
      </c>
      <c r="K23" s="21"/>
      <c r="L23" s="22"/>
      <c r="M23" s="15"/>
      <c r="N23" s="8"/>
    </row>
    <row r="24" spans="1:14">
      <c r="A24" s="14">
        <v>1</v>
      </c>
      <c r="B24" s="14" t="s">
        <v>107</v>
      </c>
      <c r="C24" s="14" t="s">
        <v>122</v>
      </c>
      <c r="D24" s="16">
        <v>95.41</v>
      </c>
      <c r="E24" s="8"/>
      <c r="F24" s="8"/>
      <c r="G24" s="8"/>
      <c r="H24" s="10" t="s">
        <v>123</v>
      </c>
      <c r="I24" s="19">
        <v>44336</v>
      </c>
      <c r="J24" s="20">
        <v>290000</v>
      </c>
      <c r="K24" s="21"/>
      <c r="L24" s="22"/>
      <c r="M24" s="15"/>
      <c r="N24" s="8"/>
    </row>
    <row r="25" spans="1:14">
      <c r="A25" s="14">
        <v>2</v>
      </c>
      <c r="B25" s="14" t="s">
        <v>107</v>
      </c>
      <c r="C25" s="14" t="s">
        <v>122</v>
      </c>
      <c r="D25" s="16">
        <v>87.64</v>
      </c>
      <c r="E25" s="8"/>
      <c r="F25" s="8"/>
      <c r="G25" s="8"/>
      <c r="H25" s="10" t="s">
        <v>124</v>
      </c>
      <c r="I25" s="19">
        <v>44340</v>
      </c>
      <c r="J25" s="20">
        <v>570000</v>
      </c>
      <c r="K25" s="21"/>
      <c r="L25" s="15"/>
      <c r="M25" s="15"/>
      <c r="N25" s="8"/>
    </row>
    <row r="26" spans="1:14">
      <c r="A26" s="14">
        <v>3</v>
      </c>
      <c r="B26" s="14" t="s">
        <v>107</v>
      </c>
      <c r="C26" s="14" t="s">
        <v>125</v>
      </c>
      <c r="D26" s="16">
        <v>58.89</v>
      </c>
      <c r="E26" s="8"/>
      <c r="F26" s="8"/>
      <c r="G26" s="8"/>
      <c r="H26" s="10" t="s">
        <v>126</v>
      </c>
      <c r="I26" s="19">
        <v>44346</v>
      </c>
      <c r="J26" s="20">
        <v>740000</v>
      </c>
      <c r="K26" s="21"/>
      <c r="L26" s="15"/>
      <c r="M26" s="15"/>
      <c r="N26" s="8"/>
    </row>
    <row r="27" spans="1:14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</sheetData>
  <mergeCells count="5">
    <mergeCell ref="E1:F1"/>
    <mergeCell ref="E12:F12"/>
    <mergeCell ref="E13:F13"/>
    <mergeCell ref="K19:M19"/>
    <mergeCell ref="K20:M20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26"/>
  <sheetViews>
    <sheetView workbookViewId="0">
      <selection activeCell="K26" sqref="K26"/>
    </sheetView>
  </sheetViews>
  <sheetFormatPr defaultRowHeight="16.5" outlineLevelRow="3"/>
  <sheetData>
    <row r="1" spans="1:10" ht="20.25">
      <c r="A1" s="61" t="s">
        <v>127</v>
      </c>
      <c r="B1" s="61"/>
      <c r="C1" s="61"/>
      <c r="D1" s="61"/>
      <c r="E1" s="61"/>
      <c r="F1" s="61"/>
      <c r="G1" s="61"/>
      <c r="H1" s="61"/>
      <c r="I1" s="61"/>
      <c r="J1" s="61"/>
    </row>
    <row r="2" spans="1:10">
      <c r="A2" s="25"/>
      <c r="B2" s="25"/>
      <c r="C2" s="25"/>
      <c r="D2" s="25"/>
      <c r="E2" s="25"/>
      <c r="F2" s="25"/>
      <c r="G2" s="25"/>
      <c r="H2" s="25"/>
      <c r="I2" s="25"/>
      <c r="J2" s="25"/>
    </row>
    <row r="3" spans="1:10">
      <c r="A3" s="26" t="s">
        <v>128</v>
      </c>
      <c r="B3" s="26" t="s">
        <v>52</v>
      </c>
      <c r="C3" s="26" t="s">
        <v>129</v>
      </c>
      <c r="D3" s="26" t="s">
        <v>130</v>
      </c>
      <c r="E3" s="26" t="s">
        <v>131</v>
      </c>
      <c r="F3" s="26" t="s">
        <v>132</v>
      </c>
      <c r="G3" s="26" t="s">
        <v>133</v>
      </c>
      <c r="H3" s="26" t="s">
        <v>134</v>
      </c>
      <c r="I3" s="26" t="s">
        <v>135</v>
      </c>
      <c r="J3" s="26" t="s">
        <v>136</v>
      </c>
    </row>
    <row r="4" spans="1:10" outlineLevel="3">
      <c r="A4" s="26">
        <v>200205</v>
      </c>
      <c r="B4" s="26" t="s">
        <v>137</v>
      </c>
      <c r="C4" s="26" t="s">
        <v>92</v>
      </c>
      <c r="D4" s="26">
        <v>91</v>
      </c>
      <c r="E4" s="26">
        <v>68</v>
      </c>
      <c r="F4" s="26">
        <v>79</v>
      </c>
      <c r="G4" s="26">
        <v>20</v>
      </c>
      <c r="H4" s="26">
        <v>15</v>
      </c>
      <c r="I4" s="26">
        <v>13</v>
      </c>
      <c r="J4" s="26">
        <f>SUM(D4:I4)</f>
        <v>286</v>
      </c>
    </row>
    <row r="5" spans="1:10" outlineLevel="3">
      <c r="A5" s="26">
        <v>200202</v>
      </c>
      <c r="B5" s="26" t="s">
        <v>147</v>
      </c>
      <c r="C5" s="26" t="s">
        <v>148</v>
      </c>
      <c r="D5" s="26">
        <v>84</v>
      </c>
      <c r="E5" s="26">
        <v>74</v>
      </c>
      <c r="F5" s="26">
        <v>88</v>
      </c>
      <c r="G5" s="26">
        <v>19</v>
      </c>
      <c r="H5" s="26">
        <v>18</v>
      </c>
      <c r="I5" s="26">
        <v>17</v>
      </c>
      <c r="J5" s="26">
        <f>SUM(D5:I5)</f>
        <v>300</v>
      </c>
    </row>
    <row r="6" spans="1:10" outlineLevel="3">
      <c r="A6" s="26">
        <v>200203</v>
      </c>
      <c r="B6" s="26" t="s">
        <v>149</v>
      </c>
      <c r="C6" s="26" t="s">
        <v>92</v>
      </c>
      <c r="D6" s="26">
        <v>69</v>
      </c>
      <c r="E6" s="26">
        <v>70</v>
      </c>
      <c r="F6" s="26">
        <v>69</v>
      </c>
      <c r="G6" s="26">
        <v>12</v>
      </c>
      <c r="H6" s="26">
        <v>14</v>
      </c>
      <c r="I6" s="26">
        <v>13</v>
      </c>
      <c r="J6" s="26">
        <f>SUM(D6:I6)</f>
        <v>247</v>
      </c>
    </row>
    <row r="7" spans="1:10" outlineLevel="3">
      <c r="A7" s="26">
        <v>200204</v>
      </c>
      <c r="B7" s="26" t="s">
        <v>150</v>
      </c>
      <c r="C7" s="26" t="s">
        <v>148</v>
      </c>
      <c r="D7" s="26">
        <v>74</v>
      </c>
      <c r="E7" s="26">
        <v>69</v>
      </c>
      <c r="F7" s="26">
        <v>62</v>
      </c>
      <c r="G7" s="26">
        <v>16</v>
      </c>
      <c r="H7" s="26">
        <v>14</v>
      </c>
      <c r="I7" s="26">
        <v>15</v>
      </c>
      <c r="J7" s="26">
        <f>SUM(D7:I7)</f>
        <v>250</v>
      </c>
    </row>
    <row r="8" spans="1:10" outlineLevel="3">
      <c r="A8" s="26">
        <v>200201</v>
      </c>
      <c r="B8" s="26" t="s">
        <v>152</v>
      </c>
      <c r="C8" s="26" t="s">
        <v>148</v>
      </c>
      <c r="D8" s="26">
        <v>68</v>
      </c>
      <c r="E8" s="26">
        <v>57</v>
      </c>
      <c r="F8" s="26">
        <v>40</v>
      </c>
      <c r="G8" s="26">
        <v>15</v>
      </c>
      <c r="H8" s="26">
        <v>14</v>
      </c>
      <c r="I8" s="26">
        <v>16</v>
      </c>
      <c r="J8" s="26">
        <f>SUM(D8:I8)</f>
        <v>210</v>
      </c>
    </row>
    <row r="9" spans="1:10" outlineLevel="2">
      <c r="A9" s="26"/>
      <c r="B9" s="26"/>
      <c r="C9" s="78" t="s">
        <v>266</v>
      </c>
      <c r="D9" s="26">
        <f>SUBTOTAL(5,D4:D8)</f>
        <v>68</v>
      </c>
      <c r="E9" s="26">
        <f>SUBTOTAL(5,E4:E8)</f>
        <v>57</v>
      </c>
      <c r="F9" s="26">
        <f>SUBTOTAL(5,F4:F8)</f>
        <v>40</v>
      </c>
      <c r="G9" s="26">
        <f>SUBTOTAL(5,G4:G8)</f>
        <v>12</v>
      </c>
      <c r="H9" s="26">
        <f>SUBTOTAL(5,H4:H8)</f>
        <v>14</v>
      </c>
      <c r="I9" s="26">
        <f>SUBTOTAL(5,I4:I8)</f>
        <v>13</v>
      </c>
      <c r="J9" s="26"/>
    </row>
    <row r="10" spans="1:10" outlineLevel="1">
      <c r="A10" s="26"/>
      <c r="B10" s="26"/>
      <c r="C10" s="78" t="s">
        <v>262</v>
      </c>
      <c r="D10" s="26">
        <f>SUBTOTAL(4,D4:D8)</f>
        <v>91</v>
      </c>
      <c r="E10" s="26">
        <f>SUBTOTAL(4,E4:E8)</f>
        <v>74</v>
      </c>
      <c r="F10" s="26">
        <f>SUBTOTAL(4,F4:F8)</f>
        <v>88</v>
      </c>
      <c r="G10" s="26">
        <f>SUBTOTAL(4,G4:G8)</f>
        <v>20</v>
      </c>
      <c r="H10" s="26">
        <f>SUBTOTAL(4,H4:H8)</f>
        <v>18</v>
      </c>
      <c r="I10" s="26">
        <f>SUBTOTAL(4,I4:I8)</f>
        <v>17</v>
      </c>
      <c r="J10" s="26"/>
    </row>
    <row r="11" spans="1:10" outlineLevel="3">
      <c r="A11" s="26">
        <v>100101</v>
      </c>
      <c r="B11" s="26" t="s">
        <v>142</v>
      </c>
      <c r="C11" s="26" t="s">
        <v>143</v>
      </c>
      <c r="D11" s="26">
        <v>55</v>
      </c>
      <c r="E11" s="26">
        <v>45</v>
      </c>
      <c r="F11" s="26">
        <v>62</v>
      </c>
      <c r="G11" s="26">
        <v>19</v>
      </c>
      <c r="H11" s="26">
        <v>18</v>
      </c>
      <c r="I11" s="26">
        <v>17</v>
      </c>
      <c r="J11" s="26">
        <f>SUM(D11:I11)</f>
        <v>216</v>
      </c>
    </row>
    <row r="12" spans="1:10" outlineLevel="3">
      <c r="A12" s="26">
        <v>100102</v>
      </c>
      <c r="B12" s="26" t="s">
        <v>144</v>
      </c>
      <c r="C12" s="26" t="s">
        <v>143</v>
      </c>
      <c r="D12" s="26">
        <v>42</v>
      </c>
      <c r="E12" s="26">
        <v>32</v>
      </c>
      <c r="F12" s="26">
        <v>39</v>
      </c>
      <c r="G12" s="26">
        <v>16</v>
      </c>
      <c r="H12" s="26">
        <v>13</v>
      </c>
      <c r="I12" s="26">
        <v>14</v>
      </c>
      <c r="J12" s="26">
        <f>SUM(D12:I12)</f>
        <v>156</v>
      </c>
    </row>
    <row r="13" spans="1:10" outlineLevel="3">
      <c r="A13" s="26">
        <v>100103</v>
      </c>
      <c r="B13" s="26" t="s">
        <v>145</v>
      </c>
      <c r="C13" s="26" t="s">
        <v>107</v>
      </c>
      <c r="D13" s="26">
        <v>46</v>
      </c>
      <c r="E13" s="26">
        <v>54</v>
      </c>
      <c r="F13" s="26">
        <v>45</v>
      </c>
      <c r="G13" s="26">
        <v>14</v>
      </c>
      <c r="H13" s="26">
        <v>16</v>
      </c>
      <c r="I13" s="26">
        <v>15</v>
      </c>
      <c r="J13" s="26">
        <f>SUM(D13:I13)</f>
        <v>190</v>
      </c>
    </row>
    <row r="14" spans="1:10" outlineLevel="3">
      <c r="A14" s="26">
        <v>100104</v>
      </c>
      <c r="B14" s="26" t="s">
        <v>146</v>
      </c>
      <c r="C14" s="26" t="s">
        <v>143</v>
      </c>
      <c r="D14" s="26">
        <v>98</v>
      </c>
      <c r="E14" s="26">
        <v>88</v>
      </c>
      <c r="F14" s="26">
        <v>92</v>
      </c>
      <c r="G14" s="26">
        <v>20</v>
      </c>
      <c r="H14" s="26">
        <v>19</v>
      </c>
      <c r="I14" s="26">
        <v>17</v>
      </c>
      <c r="J14" s="26">
        <f>SUM(D14:I14)</f>
        <v>334</v>
      </c>
    </row>
    <row r="15" spans="1:10" outlineLevel="3">
      <c r="A15" s="26">
        <v>100105</v>
      </c>
      <c r="B15" s="26" t="s">
        <v>151</v>
      </c>
      <c r="C15" s="26" t="s">
        <v>143</v>
      </c>
      <c r="D15" s="26">
        <v>85</v>
      </c>
      <c r="E15" s="26">
        <v>86</v>
      </c>
      <c r="F15" s="26">
        <v>75</v>
      </c>
      <c r="G15" s="26">
        <v>20</v>
      </c>
      <c r="H15" s="26">
        <v>18</v>
      </c>
      <c r="I15" s="26">
        <v>16</v>
      </c>
      <c r="J15" s="26">
        <f>SUM(D15:I15)</f>
        <v>300</v>
      </c>
    </row>
    <row r="16" spans="1:10" outlineLevel="2">
      <c r="A16" s="26"/>
      <c r="B16" s="26"/>
      <c r="C16" s="78" t="s">
        <v>267</v>
      </c>
      <c r="D16" s="26">
        <f>SUBTOTAL(5,D11:D15)</f>
        <v>42</v>
      </c>
      <c r="E16" s="26">
        <f>SUBTOTAL(5,E11:E15)</f>
        <v>32</v>
      </c>
      <c r="F16" s="26">
        <f>SUBTOTAL(5,F11:F15)</f>
        <v>39</v>
      </c>
      <c r="G16" s="26">
        <f>SUBTOTAL(5,G11:G15)</f>
        <v>14</v>
      </c>
      <c r="H16" s="26">
        <f>SUBTOTAL(5,H11:H15)</f>
        <v>13</v>
      </c>
      <c r="I16" s="26">
        <f>SUBTOTAL(5,I11:I15)</f>
        <v>14</v>
      </c>
      <c r="J16" s="26"/>
    </row>
    <row r="17" spans="1:10" outlineLevel="1">
      <c r="A17" s="26"/>
      <c r="B17" s="26"/>
      <c r="C17" s="78" t="s">
        <v>263</v>
      </c>
      <c r="D17" s="26">
        <f>SUBTOTAL(4,D11:D15)</f>
        <v>98</v>
      </c>
      <c r="E17" s="26">
        <f>SUBTOTAL(4,E11:E15)</f>
        <v>88</v>
      </c>
      <c r="F17" s="26">
        <f>SUBTOTAL(4,F11:F15)</f>
        <v>92</v>
      </c>
      <c r="G17" s="26">
        <f>SUBTOTAL(4,G11:G15)</f>
        <v>20</v>
      </c>
      <c r="H17" s="26">
        <f>SUBTOTAL(4,H11:H15)</f>
        <v>19</v>
      </c>
      <c r="I17" s="26">
        <f>SUBTOTAL(4,I11:I15)</f>
        <v>17</v>
      </c>
      <c r="J17" s="26"/>
    </row>
    <row r="18" spans="1:10" outlineLevel="3">
      <c r="A18" s="26">
        <v>300302</v>
      </c>
      <c r="B18" s="26" t="s">
        <v>138</v>
      </c>
      <c r="C18" s="26" t="s">
        <v>139</v>
      </c>
      <c r="D18" s="26">
        <v>65</v>
      </c>
      <c r="E18" s="26">
        <v>67</v>
      </c>
      <c r="F18" s="26">
        <v>68</v>
      </c>
      <c r="G18" s="26">
        <v>17</v>
      </c>
      <c r="H18" s="26">
        <v>12</v>
      </c>
      <c r="I18" s="26">
        <v>15</v>
      </c>
      <c r="J18" s="26">
        <f>SUM(D18:I18)</f>
        <v>244</v>
      </c>
    </row>
    <row r="19" spans="1:10" outlineLevel="3">
      <c r="A19" s="26">
        <v>300303</v>
      </c>
      <c r="B19" s="26" t="s">
        <v>140</v>
      </c>
      <c r="C19" s="26" t="s">
        <v>141</v>
      </c>
      <c r="D19" s="26">
        <v>57</v>
      </c>
      <c r="E19" s="26">
        <v>62</v>
      </c>
      <c r="F19" s="26">
        <v>58</v>
      </c>
      <c r="G19" s="26">
        <v>15</v>
      </c>
      <c r="H19" s="26">
        <v>17</v>
      </c>
      <c r="I19" s="26">
        <v>16</v>
      </c>
      <c r="J19" s="26">
        <f>SUM(D19:I19)</f>
        <v>225</v>
      </c>
    </row>
    <row r="20" spans="1:10" outlineLevel="3">
      <c r="A20" s="26">
        <v>300301</v>
      </c>
      <c r="B20" s="26" t="s">
        <v>153</v>
      </c>
      <c r="C20" s="26" t="s">
        <v>141</v>
      </c>
      <c r="D20" s="26">
        <v>77</v>
      </c>
      <c r="E20" s="26">
        <v>78</v>
      </c>
      <c r="F20" s="26">
        <v>78</v>
      </c>
      <c r="G20" s="26">
        <v>17</v>
      </c>
      <c r="H20" s="26">
        <v>15</v>
      </c>
      <c r="I20" s="26">
        <v>16</v>
      </c>
      <c r="J20" s="26">
        <f>SUM(D20:I20)</f>
        <v>281</v>
      </c>
    </row>
    <row r="21" spans="1:10" outlineLevel="3">
      <c r="A21" s="26">
        <v>300304</v>
      </c>
      <c r="B21" s="26" t="s">
        <v>154</v>
      </c>
      <c r="C21" s="26" t="s">
        <v>139</v>
      </c>
      <c r="D21" s="26">
        <v>67</v>
      </c>
      <c r="E21" s="26">
        <v>55</v>
      </c>
      <c r="F21" s="26">
        <v>54</v>
      </c>
      <c r="G21" s="26">
        <v>12</v>
      </c>
      <c r="H21" s="26">
        <v>11</v>
      </c>
      <c r="I21" s="26">
        <v>12</v>
      </c>
      <c r="J21" s="26">
        <f>SUM(D21:I21)</f>
        <v>211</v>
      </c>
    </row>
    <row r="22" spans="1:10" outlineLevel="3">
      <c r="A22" s="26">
        <v>300305</v>
      </c>
      <c r="B22" s="26" t="s">
        <v>155</v>
      </c>
      <c r="C22" s="26" t="s">
        <v>141</v>
      </c>
      <c r="D22" s="26">
        <v>75</v>
      </c>
      <c r="E22" s="26">
        <v>65</v>
      </c>
      <c r="F22" s="26">
        <v>36</v>
      </c>
      <c r="G22" s="26">
        <v>11</v>
      </c>
      <c r="H22" s="26">
        <v>12</v>
      </c>
      <c r="I22" s="26">
        <v>15</v>
      </c>
      <c r="J22" s="26">
        <f>SUM(D22:I22)</f>
        <v>214</v>
      </c>
    </row>
    <row r="23" spans="1:10" outlineLevel="2">
      <c r="A23" s="79"/>
      <c r="B23" s="79"/>
      <c r="C23" s="80" t="s">
        <v>268</v>
      </c>
      <c r="D23" s="79">
        <f>SUBTOTAL(5,D18:D22)</f>
        <v>57</v>
      </c>
      <c r="E23" s="79">
        <f>SUBTOTAL(5,E18:E22)</f>
        <v>55</v>
      </c>
      <c r="F23" s="79">
        <f>SUBTOTAL(5,F18:F22)</f>
        <v>36</v>
      </c>
      <c r="G23" s="79">
        <f>SUBTOTAL(5,G18:G22)</f>
        <v>11</v>
      </c>
      <c r="H23" s="79">
        <f>SUBTOTAL(5,H18:H22)</f>
        <v>11</v>
      </c>
      <c r="I23" s="79">
        <f>SUBTOTAL(5,I18:I22)</f>
        <v>12</v>
      </c>
      <c r="J23" s="79"/>
    </row>
    <row r="24" spans="1:10" outlineLevel="1">
      <c r="A24" s="79"/>
      <c r="B24" s="79"/>
      <c r="C24" s="80" t="s">
        <v>264</v>
      </c>
      <c r="D24" s="79">
        <f>SUBTOTAL(4,D18:D22)</f>
        <v>77</v>
      </c>
      <c r="E24" s="79">
        <f>SUBTOTAL(4,E18:E22)</f>
        <v>78</v>
      </c>
      <c r="F24" s="79">
        <f>SUBTOTAL(4,F18:F22)</f>
        <v>78</v>
      </c>
      <c r="G24" s="79">
        <f>SUBTOTAL(4,G18:G22)</f>
        <v>17</v>
      </c>
      <c r="H24" s="79">
        <f>SUBTOTAL(4,H18:H22)</f>
        <v>17</v>
      </c>
      <c r="I24" s="79">
        <f>SUBTOTAL(4,I18:I22)</f>
        <v>16</v>
      </c>
      <c r="J24" s="79"/>
    </row>
    <row r="25" spans="1:10">
      <c r="A25" s="79"/>
      <c r="B25" s="79"/>
      <c r="C25" s="80" t="s">
        <v>269</v>
      </c>
      <c r="D25" s="79">
        <f>SUBTOTAL(5,D4:D22)</f>
        <v>42</v>
      </c>
      <c r="E25" s="79">
        <f>SUBTOTAL(5,E4:E22)</f>
        <v>32</v>
      </c>
      <c r="F25" s="79">
        <f>SUBTOTAL(5,F4:F22)</f>
        <v>36</v>
      </c>
      <c r="G25" s="79">
        <f>SUBTOTAL(5,G4:G22)</f>
        <v>11</v>
      </c>
      <c r="H25" s="79">
        <f>SUBTOTAL(5,H4:H22)</f>
        <v>11</v>
      </c>
      <c r="I25" s="79">
        <f>SUBTOTAL(5,I4:I22)</f>
        <v>12</v>
      </c>
      <c r="J25" s="79"/>
    </row>
    <row r="26" spans="1:10">
      <c r="A26" s="79"/>
      <c r="B26" s="79"/>
      <c r="C26" s="80" t="s">
        <v>265</v>
      </c>
      <c r="D26" s="79">
        <f>SUBTOTAL(4,D4:D22)</f>
        <v>98</v>
      </c>
      <c r="E26" s="79">
        <f>SUBTOTAL(4,E4:E22)</f>
        <v>88</v>
      </c>
      <c r="F26" s="79">
        <f>SUBTOTAL(4,F4:F22)</f>
        <v>92</v>
      </c>
      <c r="G26" s="79">
        <f>SUBTOTAL(4,G4:G22)</f>
        <v>20</v>
      </c>
      <c r="H26" s="79">
        <f>SUBTOTAL(4,H4:H22)</f>
        <v>19</v>
      </c>
      <c r="I26" s="79">
        <f>SUBTOTAL(4,I4:I22)</f>
        <v>17</v>
      </c>
      <c r="J26" s="79"/>
    </row>
  </sheetData>
  <sortState xmlns:xlrd2="http://schemas.microsoft.com/office/spreadsheetml/2017/richdata2" ref="A4:J22">
    <sortCondition ref="C4:C22"/>
  </sortState>
  <mergeCells count="1">
    <mergeCell ref="A1:J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8"/>
  <sheetViews>
    <sheetView workbookViewId="0">
      <selection activeCell="I18" sqref="I18"/>
    </sheetView>
  </sheetViews>
  <sheetFormatPr defaultRowHeight="16.5"/>
  <cols>
    <col min="2" max="2" width="10.375" bestFit="1" customWidth="1"/>
    <col min="7" max="7" width="10.625" customWidth="1"/>
    <col min="8" max="8" width="11.125" customWidth="1"/>
  </cols>
  <sheetData>
    <row r="1" spans="1:8">
      <c r="A1" s="27"/>
      <c r="B1" s="27"/>
      <c r="C1" s="27"/>
      <c r="D1" s="27"/>
      <c r="E1" s="27"/>
      <c r="F1" s="27"/>
      <c r="G1" s="27"/>
      <c r="H1" s="27"/>
    </row>
    <row r="2" spans="1:8">
      <c r="A2" s="27"/>
      <c r="B2" s="62" t="s">
        <v>156</v>
      </c>
      <c r="C2" s="62"/>
      <c r="D2" s="62"/>
      <c r="E2" s="28"/>
      <c r="F2" s="62" t="s">
        <v>157</v>
      </c>
      <c r="G2" s="62"/>
      <c r="H2" s="62"/>
    </row>
    <row r="3" spans="1:8">
      <c r="A3" s="27"/>
      <c r="B3" s="29" t="s">
        <v>158</v>
      </c>
      <c r="C3" s="29" t="s">
        <v>159</v>
      </c>
      <c r="D3" s="29" t="s">
        <v>160</v>
      </c>
      <c r="E3" s="28"/>
      <c r="F3" s="29" t="s">
        <v>161</v>
      </c>
      <c r="G3" s="29" t="s">
        <v>159</v>
      </c>
      <c r="H3" s="29" t="s">
        <v>160</v>
      </c>
    </row>
    <row r="4" spans="1:8">
      <c r="A4" s="27"/>
      <c r="B4" s="29" t="s">
        <v>162</v>
      </c>
      <c r="C4" s="30">
        <v>349</v>
      </c>
      <c r="D4" s="31">
        <v>46900</v>
      </c>
      <c r="E4" s="28"/>
      <c r="F4" s="29" t="s">
        <v>163</v>
      </c>
      <c r="G4" s="30">
        <v>15</v>
      </c>
      <c r="H4" s="31">
        <v>9850</v>
      </c>
    </row>
    <row r="5" spans="1:8">
      <c r="A5" s="27"/>
      <c r="B5" s="29" t="s">
        <v>163</v>
      </c>
      <c r="C5" s="30">
        <v>17</v>
      </c>
      <c r="D5" s="31">
        <v>11510</v>
      </c>
      <c r="E5" s="28"/>
      <c r="F5" s="29" t="s">
        <v>164</v>
      </c>
      <c r="G5" s="30">
        <v>1000</v>
      </c>
      <c r="H5" s="31">
        <v>98000</v>
      </c>
    </row>
    <row r="6" spans="1:8">
      <c r="A6" s="27"/>
      <c r="B6" s="29" t="s">
        <v>165</v>
      </c>
      <c r="C6" s="30">
        <v>0</v>
      </c>
      <c r="D6" s="31">
        <v>5000</v>
      </c>
      <c r="E6" s="28"/>
      <c r="F6" s="29" t="s">
        <v>166</v>
      </c>
      <c r="G6" s="30">
        <v>15</v>
      </c>
      <c r="H6" s="31">
        <v>28000</v>
      </c>
    </row>
    <row r="7" spans="1:8">
      <c r="A7" s="27"/>
      <c r="B7" s="29" t="s">
        <v>167</v>
      </c>
      <c r="C7" s="30">
        <v>0</v>
      </c>
      <c r="D7" s="31">
        <v>10000</v>
      </c>
      <c r="E7" s="28"/>
      <c r="F7" s="29" t="s">
        <v>162</v>
      </c>
      <c r="G7" s="30">
        <v>352</v>
      </c>
      <c r="H7" s="31">
        <v>48500</v>
      </c>
    </row>
    <row r="8" spans="1:8">
      <c r="A8" s="27"/>
      <c r="B8" s="29" t="s">
        <v>166</v>
      </c>
      <c r="C8" s="30">
        <v>20</v>
      </c>
      <c r="D8" s="31">
        <v>35000</v>
      </c>
      <c r="E8" s="28"/>
      <c r="F8" s="29" t="s">
        <v>168</v>
      </c>
      <c r="G8" s="30">
        <v>10</v>
      </c>
      <c r="H8" s="31">
        <v>6500</v>
      </c>
    </row>
    <row r="9" spans="1:8">
      <c r="A9" s="27"/>
      <c r="B9" s="29" t="s">
        <v>164</v>
      </c>
      <c r="C9" s="30">
        <v>1200</v>
      </c>
      <c r="D9" s="31">
        <v>105000</v>
      </c>
      <c r="E9" s="28"/>
      <c r="F9" s="28"/>
      <c r="G9" s="32"/>
      <c r="H9" s="32"/>
    </row>
    <row r="10" spans="1:8">
      <c r="A10" s="27"/>
      <c r="B10" s="28"/>
      <c r="C10" s="32"/>
      <c r="D10" s="32"/>
      <c r="E10" s="28"/>
      <c r="F10" s="28"/>
      <c r="G10" s="32"/>
      <c r="H10" s="32"/>
    </row>
    <row r="11" spans="1:8">
      <c r="A11" s="27"/>
      <c r="B11" s="28"/>
      <c r="C11" s="28"/>
      <c r="D11" s="28"/>
      <c r="E11" s="28"/>
      <c r="F11" s="28"/>
      <c r="G11" s="28"/>
      <c r="H11" s="28"/>
    </row>
    <row r="12" spans="1:8">
      <c r="A12" s="27"/>
      <c r="B12" s="33"/>
      <c r="C12" s="33"/>
      <c r="D12" s="33"/>
      <c r="E12" s="28"/>
      <c r="F12" s="33"/>
      <c r="G12" s="33"/>
      <c r="H12" s="33"/>
    </row>
    <row r="13" spans="1:8">
      <c r="A13" s="27"/>
      <c r="B13" s="62" t="s">
        <v>169</v>
      </c>
      <c r="C13" s="62"/>
      <c r="D13" s="62"/>
      <c r="E13" s="28"/>
      <c r="F13" s="63" t="s">
        <v>170</v>
      </c>
      <c r="G13" s="63"/>
      <c r="H13" s="63"/>
    </row>
    <row r="14" spans="1:8">
      <c r="A14" s="27"/>
      <c r="B14" s="29" t="s">
        <v>171</v>
      </c>
      <c r="C14" s="29" t="s">
        <v>159</v>
      </c>
      <c r="D14" s="29" t="s">
        <v>160</v>
      </c>
      <c r="E14" s="28"/>
      <c r="F14" s="29" t="s">
        <v>161</v>
      </c>
      <c r="G14" s="29" t="s">
        <v>172</v>
      </c>
      <c r="H14" s="29" t="s">
        <v>173</v>
      </c>
    </row>
    <row r="15" spans="1:8">
      <c r="A15" s="27"/>
      <c r="B15" s="29" t="s">
        <v>163</v>
      </c>
      <c r="C15" s="30">
        <v>15</v>
      </c>
      <c r="D15" s="31">
        <v>9850</v>
      </c>
      <c r="E15" s="28"/>
      <c r="F15" s="29" t="s">
        <v>271</v>
      </c>
      <c r="G15" s="30">
        <v>353.66666666666669</v>
      </c>
      <c r="H15" s="31">
        <v>48683.333333333336</v>
      </c>
    </row>
    <row r="16" spans="1:8">
      <c r="A16" s="27"/>
      <c r="B16" s="29" t="s">
        <v>162</v>
      </c>
      <c r="C16" s="30">
        <v>360</v>
      </c>
      <c r="D16" s="31">
        <v>50650</v>
      </c>
      <c r="E16" s="28"/>
      <c r="F16" s="29" t="s">
        <v>270</v>
      </c>
      <c r="G16" s="30">
        <v>15.666666666666666</v>
      </c>
      <c r="H16" s="31">
        <v>10403.333333333334</v>
      </c>
    </row>
    <row r="17" spans="1:8">
      <c r="A17" s="27"/>
      <c r="B17" s="29" t="s">
        <v>164</v>
      </c>
      <c r="C17" s="30">
        <v>800</v>
      </c>
      <c r="D17" s="31">
        <v>75000</v>
      </c>
      <c r="E17" s="28"/>
      <c r="F17" s="29" t="s">
        <v>272</v>
      </c>
      <c r="G17" s="30">
        <v>1000</v>
      </c>
      <c r="H17" s="31">
        <v>92666.666666666672</v>
      </c>
    </row>
    <row r="18" spans="1:8">
      <c r="A18" s="27"/>
      <c r="B18" s="29" t="s">
        <v>166</v>
      </c>
      <c r="C18" s="30">
        <v>13</v>
      </c>
      <c r="D18" s="31">
        <v>25400</v>
      </c>
      <c r="E18" s="28"/>
      <c r="F18" s="29" t="s">
        <v>273</v>
      </c>
      <c r="G18" s="30">
        <v>16</v>
      </c>
      <c r="H18" s="31">
        <v>29466.666666666668</v>
      </c>
    </row>
  </sheetData>
  <dataConsolidate function="average" leftLabels="1" topLabels="1">
    <dataRefs count="3">
      <dataRef ref="B3:D9" sheet="분석작업-2"/>
      <dataRef ref="F3:H8" sheet="분석작업-2"/>
      <dataRef ref="B14:D18" sheet="분석작업-2"/>
    </dataRefs>
  </dataConsolidate>
  <mergeCells count="4">
    <mergeCell ref="B2:D2"/>
    <mergeCell ref="F2:H2"/>
    <mergeCell ref="B13:D13"/>
    <mergeCell ref="F13:H13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E15"/>
  <sheetViews>
    <sheetView workbookViewId="0">
      <selection activeCell="K11" sqref="K11"/>
    </sheetView>
  </sheetViews>
  <sheetFormatPr defaultRowHeight="16.5"/>
  <cols>
    <col min="1" max="1" width="10.625" customWidth="1"/>
    <col min="2" max="2" width="11.875" customWidth="1"/>
    <col min="3" max="3" width="11.125" customWidth="1"/>
    <col min="4" max="5" width="12.625" customWidth="1"/>
  </cols>
  <sheetData>
    <row r="2" spans="1:5">
      <c r="A2" s="34" t="s">
        <v>174</v>
      </c>
      <c r="B2" s="34"/>
      <c r="C2" s="34"/>
      <c r="D2" s="34"/>
      <c r="E2" s="34"/>
    </row>
    <row r="3" spans="1:5">
      <c r="A3" s="34"/>
      <c r="B3" s="34"/>
      <c r="C3" s="34"/>
      <c r="D3" s="34"/>
      <c r="E3" s="34"/>
    </row>
    <row r="4" spans="1:5">
      <c r="A4" s="81" t="s">
        <v>175</v>
      </c>
      <c r="B4" s="81" t="s">
        <v>176</v>
      </c>
      <c r="C4" s="81" t="s">
        <v>177</v>
      </c>
      <c r="D4" s="81" t="s">
        <v>178</v>
      </c>
      <c r="E4" s="81" t="s">
        <v>179</v>
      </c>
    </row>
    <row r="5" spans="1:5">
      <c r="A5" s="10" t="s">
        <v>180</v>
      </c>
      <c r="B5" s="10" t="s">
        <v>181</v>
      </c>
      <c r="C5" s="10">
        <v>3500</v>
      </c>
      <c r="D5" s="35">
        <v>150</v>
      </c>
      <c r="E5" s="35">
        <f t="shared" ref="E5:E14" si="0">C5*D5</f>
        <v>525000</v>
      </c>
    </row>
    <row r="6" spans="1:5">
      <c r="A6" s="36" t="s">
        <v>180</v>
      </c>
      <c r="B6" s="36" t="s">
        <v>182</v>
      </c>
      <c r="C6" s="36">
        <v>5000</v>
      </c>
      <c r="D6" s="37">
        <v>100</v>
      </c>
      <c r="E6" s="35">
        <f t="shared" si="0"/>
        <v>500000</v>
      </c>
    </row>
    <row r="7" spans="1:5">
      <c r="A7" s="36" t="s">
        <v>183</v>
      </c>
      <c r="B7" s="36" t="s">
        <v>184</v>
      </c>
      <c r="C7" s="36">
        <v>4000</v>
      </c>
      <c r="D7" s="37">
        <v>50</v>
      </c>
      <c r="E7" s="35">
        <f t="shared" si="0"/>
        <v>200000</v>
      </c>
    </row>
    <row r="8" spans="1:5">
      <c r="A8" s="36" t="s">
        <v>183</v>
      </c>
      <c r="B8" s="36" t="s">
        <v>185</v>
      </c>
      <c r="C8" s="36">
        <v>3000</v>
      </c>
      <c r="D8" s="37">
        <v>90</v>
      </c>
      <c r="E8" s="35">
        <f t="shared" si="0"/>
        <v>270000</v>
      </c>
    </row>
    <row r="9" spans="1:5">
      <c r="A9" s="36" t="s">
        <v>186</v>
      </c>
      <c r="B9" s="36" t="s">
        <v>187</v>
      </c>
      <c r="C9" s="36">
        <v>5000</v>
      </c>
      <c r="D9" s="37">
        <v>100</v>
      </c>
      <c r="E9" s="35">
        <f t="shared" si="0"/>
        <v>500000</v>
      </c>
    </row>
    <row r="10" spans="1:5">
      <c r="A10" s="36" t="s">
        <v>186</v>
      </c>
      <c r="B10" s="36" t="s">
        <v>188</v>
      </c>
      <c r="C10" s="36">
        <v>5000</v>
      </c>
      <c r="D10" s="37">
        <v>150</v>
      </c>
      <c r="E10" s="35">
        <f t="shared" si="0"/>
        <v>750000</v>
      </c>
    </row>
    <row r="11" spans="1:5">
      <c r="A11" s="36" t="s">
        <v>189</v>
      </c>
      <c r="B11" s="36" t="s">
        <v>190</v>
      </c>
      <c r="C11" s="36">
        <v>18000</v>
      </c>
      <c r="D11" s="37">
        <v>60</v>
      </c>
      <c r="E11" s="35">
        <f t="shared" si="0"/>
        <v>1080000</v>
      </c>
    </row>
    <row r="12" spans="1:5">
      <c r="A12" s="36" t="s">
        <v>189</v>
      </c>
      <c r="B12" s="36" t="s">
        <v>191</v>
      </c>
      <c r="C12" s="36">
        <v>21000</v>
      </c>
      <c r="D12" s="37">
        <v>25</v>
      </c>
      <c r="E12" s="35">
        <f t="shared" si="0"/>
        <v>525000</v>
      </c>
    </row>
    <row r="13" spans="1:5">
      <c r="A13" s="36" t="s">
        <v>189</v>
      </c>
      <c r="B13" s="36" t="s">
        <v>192</v>
      </c>
      <c r="C13" s="36">
        <v>25000</v>
      </c>
      <c r="D13" s="37">
        <v>30</v>
      </c>
      <c r="E13" s="35">
        <f t="shared" si="0"/>
        <v>750000</v>
      </c>
    </row>
    <row r="14" spans="1:5">
      <c r="A14" s="36" t="s">
        <v>189</v>
      </c>
      <c r="B14" s="36" t="s">
        <v>193</v>
      </c>
      <c r="C14" s="36">
        <v>25000</v>
      </c>
      <c r="D14" s="37">
        <v>25</v>
      </c>
      <c r="E14" s="35">
        <f t="shared" si="0"/>
        <v>625000</v>
      </c>
    </row>
    <row r="15" spans="1:5">
      <c r="A15" s="64" t="s">
        <v>194</v>
      </c>
      <c r="B15" s="64"/>
      <c r="C15" s="38"/>
      <c r="D15" s="35">
        <f>AVERAGE(D5:D14)</f>
        <v>78</v>
      </c>
      <c r="E15" s="35">
        <f>AVERAGE(E5:E14)</f>
        <v>572500</v>
      </c>
    </row>
  </sheetData>
  <mergeCells count="1">
    <mergeCell ref="A15:B15"/>
  </mergeCells>
  <phoneticPr fontId="1" type="noConversion"/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2"/>
  <sheetViews>
    <sheetView workbookViewId="0">
      <selection activeCell="I25" sqref="I25"/>
    </sheetView>
  </sheetViews>
  <sheetFormatPr defaultRowHeight="16.5"/>
  <cols>
    <col min="1" max="1" width="10.375" bestFit="1" customWidth="1"/>
    <col min="3" max="3" width="11.5" customWidth="1"/>
    <col min="4" max="7" width="10.875" customWidth="1"/>
  </cols>
  <sheetData>
    <row r="1" spans="1:7" ht="20.25">
      <c r="A1" s="65" t="s">
        <v>195</v>
      </c>
      <c r="B1" s="65"/>
      <c r="C1" s="65"/>
      <c r="D1" s="65"/>
      <c r="E1" s="65"/>
      <c r="F1" s="65"/>
      <c r="G1" s="65"/>
    </row>
    <row r="2" spans="1:7">
      <c r="A2" s="39"/>
      <c r="B2" s="40"/>
      <c r="C2" s="40"/>
      <c r="D2" s="40"/>
      <c r="E2" s="40"/>
      <c r="F2" s="40"/>
      <c r="G2" s="40" t="s">
        <v>196</v>
      </c>
    </row>
    <row r="3" spans="1:7">
      <c r="A3" s="41" t="s">
        <v>197</v>
      </c>
      <c r="B3" s="41" t="s">
        <v>198</v>
      </c>
      <c r="C3" s="42" t="s">
        <v>199</v>
      </c>
      <c r="D3" s="41" t="s">
        <v>200</v>
      </c>
      <c r="E3" s="41" t="s">
        <v>201</v>
      </c>
      <c r="F3" s="41" t="s">
        <v>202</v>
      </c>
      <c r="G3" s="41" t="s">
        <v>203</v>
      </c>
    </row>
    <row r="4" spans="1:7">
      <c r="A4" s="43" t="s">
        <v>204</v>
      </c>
      <c r="B4" s="43" t="s">
        <v>205</v>
      </c>
      <c r="C4" s="44">
        <v>25000</v>
      </c>
      <c r="D4" s="45">
        <v>250</v>
      </c>
      <c r="E4" s="46">
        <v>200</v>
      </c>
      <c r="F4" s="46">
        <v>300</v>
      </c>
      <c r="G4" s="47">
        <f t="shared" ref="G4:G12" si="0">SUM(C4:F4)</f>
        <v>25750</v>
      </c>
    </row>
    <row r="5" spans="1:7">
      <c r="A5" s="43" t="s">
        <v>206</v>
      </c>
      <c r="B5" s="43" t="s">
        <v>207</v>
      </c>
      <c r="C5" s="44">
        <v>18000</v>
      </c>
      <c r="D5" s="45">
        <v>180</v>
      </c>
      <c r="E5" s="46">
        <v>130</v>
      </c>
      <c r="F5" s="46">
        <v>230</v>
      </c>
      <c r="G5" s="47">
        <f t="shared" si="0"/>
        <v>18540</v>
      </c>
    </row>
    <row r="6" spans="1:7">
      <c r="A6" s="43" t="s">
        <v>208</v>
      </c>
      <c r="B6" s="43" t="s">
        <v>207</v>
      </c>
      <c r="C6" s="44">
        <v>21000</v>
      </c>
      <c r="D6" s="45">
        <v>210</v>
      </c>
      <c r="E6" s="46">
        <v>160</v>
      </c>
      <c r="F6" s="46">
        <v>260</v>
      </c>
      <c r="G6" s="47">
        <f t="shared" si="0"/>
        <v>21630</v>
      </c>
    </row>
    <row r="7" spans="1:7">
      <c r="A7" s="43" t="s">
        <v>209</v>
      </c>
      <c r="B7" s="43" t="s">
        <v>205</v>
      </c>
      <c r="C7" s="44">
        <v>29000</v>
      </c>
      <c r="D7" s="45">
        <v>290</v>
      </c>
      <c r="E7" s="46">
        <v>240</v>
      </c>
      <c r="F7" s="46">
        <v>340</v>
      </c>
      <c r="G7" s="47">
        <f t="shared" si="0"/>
        <v>29870</v>
      </c>
    </row>
    <row r="8" spans="1:7">
      <c r="A8" s="43" t="s">
        <v>210</v>
      </c>
      <c r="B8" s="43" t="s">
        <v>211</v>
      </c>
      <c r="C8" s="44">
        <v>15000</v>
      </c>
      <c r="D8" s="45">
        <v>150</v>
      </c>
      <c r="E8" s="46">
        <v>100</v>
      </c>
      <c r="F8" s="46">
        <v>190</v>
      </c>
      <c r="G8" s="47">
        <f t="shared" si="0"/>
        <v>15440</v>
      </c>
    </row>
    <row r="9" spans="1:7">
      <c r="A9" s="43" t="s">
        <v>212</v>
      </c>
      <c r="B9" s="43" t="s">
        <v>205</v>
      </c>
      <c r="C9" s="44">
        <v>28000</v>
      </c>
      <c r="D9" s="45">
        <v>280</v>
      </c>
      <c r="E9" s="46">
        <v>230</v>
      </c>
      <c r="F9" s="46">
        <v>330</v>
      </c>
      <c r="G9" s="47">
        <f t="shared" si="0"/>
        <v>28840</v>
      </c>
    </row>
    <row r="10" spans="1:7">
      <c r="A10" s="43" t="s">
        <v>213</v>
      </c>
      <c r="B10" s="43" t="s">
        <v>214</v>
      </c>
      <c r="C10" s="44">
        <v>8000</v>
      </c>
      <c r="D10" s="45">
        <v>80</v>
      </c>
      <c r="E10" s="46">
        <v>30</v>
      </c>
      <c r="F10" s="46">
        <v>150</v>
      </c>
      <c r="G10" s="47">
        <f t="shared" si="0"/>
        <v>8260</v>
      </c>
    </row>
    <row r="11" spans="1:7">
      <c r="A11" s="43" t="s">
        <v>215</v>
      </c>
      <c r="B11" s="43" t="s">
        <v>214</v>
      </c>
      <c r="C11" s="44">
        <v>16000</v>
      </c>
      <c r="D11" s="45">
        <v>160</v>
      </c>
      <c r="E11" s="46">
        <v>110</v>
      </c>
      <c r="F11" s="46">
        <v>210</v>
      </c>
      <c r="G11" s="47">
        <f t="shared" si="0"/>
        <v>16480</v>
      </c>
    </row>
    <row r="12" spans="1:7">
      <c r="A12" s="43" t="s">
        <v>216</v>
      </c>
      <c r="B12" s="43" t="s">
        <v>217</v>
      </c>
      <c r="C12" s="44">
        <v>3200</v>
      </c>
      <c r="D12" s="45">
        <v>32</v>
      </c>
      <c r="E12" s="46">
        <v>3</v>
      </c>
      <c r="F12" s="46">
        <v>82</v>
      </c>
      <c r="G12" s="47">
        <f t="shared" si="0"/>
        <v>3317</v>
      </c>
    </row>
  </sheetData>
  <mergeCells count="1">
    <mergeCell ref="A1:G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</vt:i4>
      </vt:variant>
    </vt:vector>
  </HeadingPairs>
  <TitlesOfParts>
    <vt:vector size="9" baseType="lpstr">
      <vt:lpstr>기본작업-1</vt:lpstr>
      <vt:lpstr>기본작업-2</vt:lpstr>
      <vt:lpstr>기본작업-3</vt:lpstr>
      <vt:lpstr>계산작업</vt:lpstr>
      <vt:lpstr>분석작업-1</vt:lpstr>
      <vt:lpstr>분석작업-2</vt:lpstr>
      <vt:lpstr>매크로작업</vt:lpstr>
      <vt:lpstr>차트작업</vt:lpstr>
      <vt:lpstr>비품명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HYOJIN</cp:lastModifiedBy>
  <dcterms:created xsi:type="dcterms:W3CDTF">2020-04-06T00:11:56Z</dcterms:created>
  <dcterms:modified xsi:type="dcterms:W3CDTF">2021-07-08T15:08:12Z</dcterms:modified>
</cp:coreProperties>
</file>