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248ff03ee173ce4/문서/자료실/00_유튜브 강의/04_컴활2급실기/01_기출문제 시리즈/04_2019_3회(상시6회)/"/>
    </mc:Choice>
  </mc:AlternateContent>
  <xr:revisionPtr revIDLastSave="6" documentId="11_2AE2B49F2CE8F41070C0393B7432A07791FE7D84" xr6:coauthVersionLast="45" xr6:coauthVersionMax="45" xr10:uidLastSave="{16477EF3-879C-4002-BA3B-F111E515AB36}"/>
  <bookViews>
    <workbookView xWindow="-14415" yWindow="-15" windowWidth="14430" windowHeight="15630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9" r:id="rId4"/>
    <sheet name="분석작업-1" sheetId="5" r:id="rId5"/>
    <sheet name="분석작업-2" sheetId="6" r:id="rId6"/>
    <sheet name="매크로작업" sheetId="10" r:id="rId7"/>
    <sheet name="차트작업" sheetId="11" r:id="rId8"/>
  </sheets>
  <calcPr calcId="191029"/>
</workbook>
</file>

<file path=xl/calcChain.xml><?xml version="1.0" encoding="utf-8"?>
<calcChain xmlns="http://schemas.openxmlformats.org/spreadsheetml/2006/main">
  <c r="B11" i="6" l="1"/>
  <c r="B10" i="6"/>
  <c r="E4" i="11" l="1"/>
  <c r="E5" i="11"/>
  <c r="E6" i="11"/>
  <c r="E7" i="11"/>
  <c r="E8" i="11"/>
  <c r="E9" i="11"/>
  <c r="E10" i="11"/>
  <c r="E11" i="11"/>
  <c r="B9" i="6" l="1"/>
  <c r="B8" i="6"/>
  <c r="B5" i="5" l="1"/>
  <c r="B8" i="5" s="1"/>
  <c r="B12" i="5" s="1"/>
  <c r="H11" i="3" l="1"/>
  <c r="I11" i="3" s="1"/>
  <c r="H10" i="3"/>
  <c r="I10" i="3" s="1"/>
  <c r="H9" i="3"/>
  <c r="I9" i="3" s="1"/>
  <c r="H8" i="3"/>
  <c r="I8" i="3" s="1"/>
  <c r="H7" i="3"/>
  <c r="I7" i="3" s="1"/>
  <c r="H6" i="3"/>
  <c r="I6" i="3" s="1"/>
  <c r="H5" i="3"/>
  <c r="I5" i="3" s="1"/>
  <c r="H4" i="3"/>
  <c r="I4" i="3" s="1"/>
  <c r="H3" i="3"/>
  <c r="I3" i="3" s="1"/>
  <c r="G2" i="2"/>
  <c r="F13" i="2" l="1"/>
  <c r="E13" i="2"/>
  <c r="G5" i="2" l="1"/>
  <c r="G6" i="2"/>
  <c r="G7" i="2"/>
  <c r="G8" i="2"/>
  <c r="G9" i="2"/>
  <c r="G10" i="2"/>
  <c r="G11" i="2"/>
  <c r="G12" i="2"/>
  <c r="G4" i="2"/>
  <c r="G13" i="2" s="1"/>
</calcChain>
</file>

<file path=xl/sharedStrings.xml><?xml version="1.0" encoding="utf-8"?>
<sst xmlns="http://schemas.openxmlformats.org/spreadsheetml/2006/main" count="302" uniqueCount="213">
  <si>
    <t>거래처 연락 현황</t>
    <phoneticPr fontId="1" type="noConversion"/>
  </si>
  <si>
    <t>부서</t>
    <phoneticPr fontId="1" type="noConversion"/>
  </si>
  <si>
    <t>성명</t>
    <phoneticPr fontId="1" type="noConversion"/>
  </si>
  <si>
    <t>직책</t>
    <phoneticPr fontId="1" type="noConversion"/>
  </si>
  <si>
    <t>사원별 퇴직금 내역</t>
    <phoneticPr fontId="1" type="noConversion"/>
  </si>
  <si>
    <t>근속기간</t>
    <phoneticPr fontId="1" type="noConversion"/>
  </si>
  <si>
    <t>기본급</t>
    <phoneticPr fontId="1" type="noConversion"/>
  </si>
  <si>
    <t>수당</t>
    <phoneticPr fontId="1" type="noConversion"/>
  </si>
  <si>
    <t>퇴직금</t>
    <phoneticPr fontId="1" type="noConversion"/>
  </si>
  <si>
    <t>영업부</t>
    <phoneticPr fontId="1" type="noConversion"/>
  </si>
  <si>
    <t>영업부</t>
    <phoneticPr fontId="1" type="noConversion"/>
  </si>
  <si>
    <t>인사부</t>
    <phoneticPr fontId="1" type="noConversion"/>
  </si>
  <si>
    <t>생산부</t>
    <phoneticPr fontId="1" type="noConversion"/>
  </si>
  <si>
    <t>김정화</t>
    <phoneticPr fontId="1" type="noConversion"/>
  </si>
  <si>
    <t>송구완</t>
    <phoneticPr fontId="1" type="noConversion"/>
  </si>
  <si>
    <t>김충렬</t>
    <phoneticPr fontId="1" type="noConversion"/>
  </si>
  <si>
    <t>최민준</t>
    <phoneticPr fontId="1" type="noConversion"/>
  </si>
  <si>
    <t>서강석</t>
    <phoneticPr fontId="1" type="noConversion"/>
  </si>
  <si>
    <t>이감찬</t>
    <phoneticPr fontId="1" type="noConversion"/>
  </si>
  <si>
    <t>김혜영</t>
    <phoneticPr fontId="1" type="noConversion"/>
  </si>
  <si>
    <t>이재석</t>
    <phoneticPr fontId="1" type="noConversion"/>
  </si>
  <si>
    <t>윤재욱</t>
    <phoneticPr fontId="1" type="noConversion"/>
  </si>
  <si>
    <t>부장</t>
    <phoneticPr fontId="1" type="noConversion"/>
  </si>
  <si>
    <t>과장</t>
    <phoneticPr fontId="1" type="noConversion"/>
  </si>
  <si>
    <t>대리</t>
    <phoneticPr fontId="1" type="noConversion"/>
  </si>
  <si>
    <t>과장</t>
    <phoneticPr fontId="1" type="noConversion"/>
  </si>
  <si>
    <t>평균</t>
    <phoneticPr fontId="1" type="noConversion"/>
  </si>
  <si>
    <t>이름</t>
    <phoneticPr fontId="1" type="noConversion"/>
  </si>
  <si>
    <t>거주지별 청소년 성장분포</t>
    <phoneticPr fontId="1" type="noConversion"/>
  </si>
  <si>
    <t>거주지</t>
    <phoneticPr fontId="1" type="noConversion"/>
  </si>
  <si>
    <t>성별</t>
    <phoneticPr fontId="1" type="noConversion"/>
  </si>
  <si>
    <t>나이</t>
    <phoneticPr fontId="1" type="noConversion"/>
  </si>
  <si>
    <t>키</t>
    <phoneticPr fontId="1" type="noConversion"/>
  </si>
  <si>
    <t>몸무게</t>
    <phoneticPr fontId="1" type="noConversion"/>
  </si>
  <si>
    <t>농촌</t>
    <phoneticPr fontId="1" type="noConversion"/>
  </si>
  <si>
    <t>이재능</t>
    <phoneticPr fontId="1" type="noConversion"/>
  </si>
  <si>
    <t>남</t>
    <phoneticPr fontId="1" type="noConversion"/>
  </si>
  <si>
    <t>치과 고객 현황</t>
    <phoneticPr fontId="1" type="noConversion"/>
  </si>
  <si>
    <t>도시</t>
    <phoneticPr fontId="1" type="noConversion"/>
  </si>
  <si>
    <t>전천우</t>
    <phoneticPr fontId="1" type="noConversion"/>
  </si>
  <si>
    <t>고객코드</t>
    <phoneticPr fontId="1" type="noConversion"/>
  </si>
  <si>
    <t>1차검사</t>
    <phoneticPr fontId="1" type="noConversion"/>
  </si>
  <si>
    <t>2차검사</t>
    <phoneticPr fontId="1" type="noConversion"/>
  </si>
  <si>
    <t>3차검사</t>
    <phoneticPr fontId="1" type="noConversion"/>
  </si>
  <si>
    <t>윤미윤</t>
    <phoneticPr fontId="1" type="noConversion"/>
  </si>
  <si>
    <t>여</t>
    <phoneticPr fontId="1" type="noConversion"/>
  </si>
  <si>
    <t>A001</t>
    <phoneticPr fontId="1" type="noConversion"/>
  </si>
  <si>
    <t>여민홍</t>
    <phoneticPr fontId="1" type="noConversion"/>
  </si>
  <si>
    <t>A002</t>
  </si>
  <si>
    <t>어촌</t>
    <phoneticPr fontId="1" type="noConversion"/>
  </si>
  <si>
    <t>성일화</t>
    <phoneticPr fontId="1" type="noConversion"/>
  </si>
  <si>
    <t>A003</t>
  </si>
  <si>
    <t>김선호</t>
    <phoneticPr fontId="1" type="noConversion"/>
  </si>
  <si>
    <t>임상희</t>
    <phoneticPr fontId="1" type="noConversion"/>
  </si>
  <si>
    <t>고한숙</t>
    <phoneticPr fontId="1" type="noConversion"/>
  </si>
  <si>
    <t>김회식</t>
    <phoneticPr fontId="1" type="noConversion"/>
  </si>
  <si>
    <t>부서별 급여 현황</t>
    <phoneticPr fontId="1" type="noConversion"/>
  </si>
  <si>
    <t>부서명</t>
    <phoneticPr fontId="1" type="noConversion"/>
  </si>
  <si>
    <t>직위</t>
    <phoneticPr fontId="1" type="noConversion"/>
  </si>
  <si>
    <t>성별</t>
    <phoneticPr fontId="1" type="noConversion"/>
  </si>
  <si>
    <t>성과금</t>
    <phoneticPr fontId="1" type="noConversion"/>
  </si>
  <si>
    <t>세금</t>
    <phoneticPr fontId="1" type="noConversion"/>
  </si>
  <si>
    <t>실수령액</t>
    <phoneticPr fontId="1" type="noConversion"/>
  </si>
  <si>
    <t>최영감</t>
    <phoneticPr fontId="1" type="noConversion"/>
  </si>
  <si>
    <t>사원</t>
    <phoneticPr fontId="1" type="noConversion"/>
  </si>
  <si>
    <t>박가이</t>
    <phoneticPr fontId="1" type="noConversion"/>
  </si>
  <si>
    <t>이승은</t>
    <phoneticPr fontId="1" type="noConversion"/>
  </si>
  <si>
    <t>김성산</t>
    <phoneticPr fontId="1" type="noConversion"/>
  </si>
  <si>
    <t>기획부</t>
    <phoneticPr fontId="1" type="noConversion"/>
  </si>
  <si>
    <t>강오선</t>
    <phoneticPr fontId="1" type="noConversion"/>
  </si>
  <si>
    <t>이재신</t>
    <phoneticPr fontId="1" type="noConversion"/>
  </si>
  <si>
    <t>한이주</t>
    <phoneticPr fontId="1" type="noConversion"/>
  </si>
  <si>
    <t>한송이</t>
    <phoneticPr fontId="1" type="noConversion"/>
  </si>
  <si>
    <t>장나주</t>
    <phoneticPr fontId="1" type="noConversion"/>
  </si>
  <si>
    <t xml:space="preserve">[표1] </t>
    <phoneticPr fontId="5" type="noConversion"/>
  </si>
  <si>
    <t>B003</t>
  </si>
  <si>
    <t>C002</t>
  </si>
  <si>
    <t>고객등급</t>
    <phoneticPr fontId="1" type="noConversion"/>
  </si>
  <si>
    <t xml:space="preserve">[표2] </t>
    <phoneticPr fontId="5" type="noConversion"/>
  </si>
  <si>
    <t>B001</t>
    <phoneticPr fontId="1" type="noConversion"/>
  </si>
  <si>
    <t>B002</t>
  </si>
  <si>
    <t>C001</t>
    <phoneticPr fontId="1" type="noConversion"/>
  </si>
  <si>
    <t>C003</t>
  </si>
  <si>
    <t>C004</t>
  </si>
  <si>
    <t>지역</t>
  </si>
  <si>
    <t>출발시간</t>
  </si>
  <si>
    <t>도착시간</t>
  </si>
  <si>
    <t>구분</t>
  </si>
  <si>
    <t>[표3]</t>
    <phoneticPr fontId="1" type="noConversion"/>
  </si>
  <si>
    <t>춘천 시외버스 시간표</t>
    <phoneticPr fontId="1" type="noConversion"/>
  </si>
  <si>
    <t>서울</t>
    <phoneticPr fontId="1" type="noConversion"/>
  </si>
  <si>
    <t>원주</t>
    <phoneticPr fontId="1" type="noConversion"/>
  </si>
  <si>
    <t>강릉</t>
    <phoneticPr fontId="1" type="noConversion"/>
  </si>
  <si>
    <t>대전</t>
    <phoneticPr fontId="1" type="noConversion"/>
  </si>
  <si>
    <t>부산</t>
    <phoneticPr fontId="1" type="noConversion"/>
  </si>
  <si>
    <t>동해</t>
    <phoneticPr fontId="1" type="noConversion"/>
  </si>
  <si>
    <t>성남</t>
    <phoneticPr fontId="1" type="noConversion"/>
  </si>
  <si>
    <t>목포</t>
    <phoneticPr fontId="1" type="noConversion"/>
  </si>
  <si>
    <t>평창</t>
    <phoneticPr fontId="1" type="noConversion"/>
  </si>
  <si>
    <t>포항</t>
    <phoneticPr fontId="1" type="noConversion"/>
  </si>
  <si>
    <t>고객 현황</t>
    <phoneticPr fontId="1" type="noConversion"/>
  </si>
  <si>
    <t>고객코드</t>
    <phoneticPr fontId="1" type="noConversion"/>
  </si>
  <si>
    <t>성별</t>
    <phoneticPr fontId="1" type="noConversion"/>
  </si>
  <si>
    <t>나이</t>
    <phoneticPr fontId="1" type="noConversion"/>
  </si>
  <si>
    <t>적립포인트</t>
    <phoneticPr fontId="1" type="noConversion"/>
  </si>
  <si>
    <t>등급</t>
    <phoneticPr fontId="1" type="noConversion"/>
  </si>
  <si>
    <t>K1001</t>
    <phoneticPr fontId="1" type="noConversion"/>
  </si>
  <si>
    <t>남</t>
    <phoneticPr fontId="1" type="noConversion"/>
  </si>
  <si>
    <t>VIP</t>
    <phoneticPr fontId="1" type="noConversion"/>
  </si>
  <si>
    <t>K1125</t>
    <phoneticPr fontId="1" type="noConversion"/>
  </si>
  <si>
    <t>K3948</t>
    <phoneticPr fontId="1" type="noConversion"/>
  </si>
  <si>
    <t>여</t>
    <phoneticPr fontId="1" type="noConversion"/>
  </si>
  <si>
    <t>일반</t>
    <phoneticPr fontId="1" type="noConversion"/>
  </si>
  <si>
    <t>K2840</t>
    <phoneticPr fontId="1" type="noConversion"/>
  </si>
  <si>
    <t>K1753</t>
    <phoneticPr fontId="1" type="noConversion"/>
  </si>
  <si>
    <t>VIP</t>
    <phoneticPr fontId="1" type="noConversion"/>
  </si>
  <si>
    <t>K2385</t>
    <phoneticPr fontId="1" type="noConversion"/>
  </si>
  <si>
    <t>남</t>
    <phoneticPr fontId="1" type="noConversion"/>
  </si>
  <si>
    <t>K9375</t>
    <phoneticPr fontId="1" type="noConversion"/>
  </si>
  <si>
    <t>K8923</t>
    <phoneticPr fontId="1" type="noConversion"/>
  </si>
  <si>
    <t>적립포인트가 500 이상인 700미만인 고객수</t>
    <phoneticPr fontId="1" type="noConversion"/>
  </si>
  <si>
    <t xml:space="preserve">[표4] </t>
    <phoneticPr fontId="5" type="noConversion"/>
  </si>
  <si>
    <t>[표4]</t>
    <phoneticPr fontId="1" type="noConversion"/>
  </si>
  <si>
    <t>사원 관리 현황</t>
    <phoneticPr fontId="1" type="noConversion"/>
  </si>
  <si>
    <t>사원코드</t>
    <phoneticPr fontId="1" type="noConversion"/>
  </si>
  <si>
    <t>성명</t>
    <phoneticPr fontId="1" type="noConversion"/>
  </si>
  <si>
    <t>성별</t>
    <phoneticPr fontId="1" type="noConversion"/>
  </si>
  <si>
    <t>직위</t>
    <phoneticPr fontId="1" type="noConversion"/>
  </si>
  <si>
    <t>부서명</t>
    <phoneticPr fontId="1" type="noConversion"/>
  </si>
  <si>
    <t>MK-001</t>
    <phoneticPr fontId="1" type="noConversion"/>
  </si>
  <si>
    <t>김대명</t>
    <phoneticPr fontId="1" type="noConversion"/>
  </si>
  <si>
    <t>남</t>
    <phoneticPr fontId="1" type="noConversion"/>
  </si>
  <si>
    <t>과장</t>
    <phoneticPr fontId="1" type="noConversion"/>
  </si>
  <si>
    <t>MK-002</t>
    <phoneticPr fontId="1" type="noConversion"/>
  </si>
  <si>
    <t>강건웅</t>
    <phoneticPr fontId="1" type="noConversion"/>
  </si>
  <si>
    <t>대리</t>
    <phoneticPr fontId="1" type="noConversion"/>
  </si>
  <si>
    <t>유미화</t>
    <phoneticPr fontId="1" type="noConversion"/>
  </si>
  <si>
    <t>부장</t>
    <phoneticPr fontId="1" type="noConversion"/>
  </si>
  <si>
    <t>MK-003</t>
    <phoneticPr fontId="1" type="noConversion"/>
  </si>
  <si>
    <t>이승운</t>
    <phoneticPr fontId="1" type="noConversion"/>
  </si>
  <si>
    <t>PL-001</t>
    <phoneticPr fontId="1" type="noConversion"/>
  </si>
  <si>
    <t>김산희</t>
    <phoneticPr fontId="1" type="noConversion"/>
  </si>
  <si>
    <t>여</t>
    <phoneticPr fontId="1" type="noConversion"/>
  </si>
  <si>
    <t>PL-002</t>
  </si>
  <si>
    <t>여진녀</t>
    <phoneticPr fontId="1" type="noConversion"/>
  </si>
  <si>
    <t>PL-003</t>
  </si>
  <si>
    <t>우섭아</t>
    <phoneticPr fontId="1" type="noConversion"/>
  </si>
  <si>
    <t>PU-001</t>
    <phoneticPr fontId="1" type="noConversion"/>
  </si>
  <si>
    <t>박슬아</t>
    <phoneticPr fontId="1" type="noConversion"/>
  </si>
  <si>
    <t>PU-002</t>
  </si>
  <si>
    <t>이윤지</t>
    <phoneticPr fontId="1" type="noConversion"/>
  </si>
  <si>
    <t>PU-003</t>
  </si>
  <si>
    <t>김성민</t>
    <phoneticPr fontId="1" type="noConversion"/>
  </si>
  <si>
    <t>신예소</t>
    <phoneticPr fontId="1" type="noConversion"/>
  </si>
  <si>
    <t>사원코드</t>
    <phoneticPr fontId="1" type="noConversion"/>
  </si>
  <si>
    <t>K</t>
    <phoneticPr fontId="1" type="noConversion"/>
  </si>
  <si>
    <t>L</t>
    <phoneticPr fontId="1" type="noConversion"/>
  </si>
  <si>
    <t>U</t>
    <phoneticPr fontId="1" type="noConversion"/>
  </si>
  <si>
    <t>부서명</t>
    <phoneticPr fontId="1" type="noConversion"/>
  </si>
  <si>
    <t>영업</t>
    <phoneticPr fontId="1" type="noConversion"/>
  </si>
  <si>
    <t>기획</t>
    <phoneticPr fontId="1" type="noConversion"/>
  </si>
  <si>
    <t>홍보</t>
    <phoneticPr fontId="1" type="noConversion"/>
  </si>
  <si>
    <t>[부서명분류표]</t>
    <phoneticPr fontId="1" type="noConversion"/>
  </si>
  <si>
    <t>영업이익 계산시트</t>
    <phoneticPr fontId="5" type="noConversion"/>
  </si>
  <si>
    <t>판매량</t>
    <phoneticPr fontId="5" type="noConversion"/>
  </si>
  <si>
    <t>판매단가</t>
    <phoneticPr fontId="5" type="noConversion"/>
  </si>
  <si>
    <t xml:space="preserve">판매량 </t>
    <phoneticPr fontId="5" type="noConversion"/>
  </si>
  <si>
    <t>매출액</t>
    <phoneticPr fontId="5" type="noConversion"/>
  </si>
  <si>
    <t>판
매
단
가</t>
    <phoneticPr fontId="5" type="noConversion"/>
  </si>
  <si>
    <t>매출원가</t>
    <phoneticPr fontId="5" type="noConversion"/>
  </si>
  <si>
    <t>총이익</t>
    <phoneticPr fontId="5" type="noConversion"/>
  </si>
  <si>
    <t>판매비</t>
    <phoneticPr fontId="5" type="noConversion"/>
  </si>
  <si>
    <t>관리비</t>
    <phoneticPr fontId="5" type="noConversion"/>
  </si>
  <si>
    <t>영업이익</t>
    <phoneticPr fontId="5" type="noConversion"/>
  </si>
  <si>
    <t>재고부담률 계산시나리오</t>
  </si>
  <si>
    <t>항목</t>
  </si>
  <si>
    <t>현재</t>
  </si>
  <si>
    <t>생산량</t>
  </si>
  <si>
    <t>판매량</t>
  </si>
  <si>
    <t>판매단가</t>
  </si>
  <si>
    <t>재고단가</t>
  </si>
  <si>
    <t>판매액</t>
  </si>
  <si>
    <t>재고량</t>
  </si>
  <si>
    <t>재고비용</t>
  </si>
  <si>
    <t>재고부담률</t>
  </si>
  <si>
    <t>거주지가 농촌인 학생의 몸무게의 평균</t>
    <phoneticPr fontId="1" type="noConversion"/>
  </si>
  <si>
    <t>쏘렌토</t>
    <phoneticPr fontId="1" type="noConversion"/>
  </si>
  <si>
    <t>모닝</t>
    <phoneticPr fontId="1" type="noConversion"/>
  </si>
  <si>
    <t>쏘울</t>
    <phoneticPr fontId="1" type="noConversion"/>
  </si>
  <si>
    <t>K5</t>
    <phoneticPr fontId="1" type="noConversion"/>
  </si>
  <si>
    <t>카니발</t>
    <phoneticPr fontId="1" type="noConversion"/>
  </si>
  <si>
    <t>티볼리</t>
    <phoneticPr fontId="1" type="noConversion"/>
  </si>
  <si>
    <t>투싼</t>
    <phoneticPr fontId="1" type="noConversion"/>
  </si>
  <si>
    <t>그랜저</t>
    <phoneticPr fontId="1" type="noConversion"/>
  </si>
  <si>
    <t>코란도</t>
    <phoneticPr fontId="1" type="noConversion"/>
  </si>
  <si>
    <t>쏘나타</t>
    <phoneticPr fontId="1" type="noConversion"/>
  </si>
  <si>
    <t>수출비율</t>
    <phoneticPr fontId="1" type="noConversion"/>
  </si>
  <si>
    <t>수출량</t>
    <phoneticPr fontId="1" type="noConversion"/>
  </si>
  <si>
    <t>생산량</t>
    <phoneticPr fontId="1" type="noConversion"/>
  </si>
  <si>
    <t>자동차명</t>
    <phoneticPr fontId="1" type="noConversion"/>
  </si>
  <si>
    <t>자동차 수출 실적표</t>
    <phoneticPr fontId="1" type="noConversion"/>
  </si>
  <si>
    <t>공기청정기</t>
    <phoneticPr fontId="1" type="noConversion"/>
  </si>
  <si>
    <t>강서</t>
    <phoneticPr fontId="1" type="noConversion"/>
  </si>
  <si>
    <t>강북</t>
    <phoneticPr fontId="1" type="noConversion"/>
  </si>
  <si>
    <t>강남</t>
    <phoneticPr fontId="1" type="noConversion"/>
  </si>
  <si>
    <t>강동</t>
    <phoneticPr fontId="1" type="noConversion"/>
  </si>
  <si>
    <t>정수기</t>
    <phoneticPr fontId="1" type="noConversion"/>
  </si>
  <si>
    <t>평균</t>
    <phoneticPr fontId="1" type="noConversion"/>
  </si>
  <si>
    <t>후반기</t>
    <phoneticPr fontId="1" type="noConversion"/>
  </si>
  <si>
    <t>전반기</t>
    <phoneticPr fontId="1" type="noConversion"/>
  </si>
  <si>
    <t>제품명</t>
    <phoneticPr fontId="1" type="noConversion"/>
  </si>
  <si>
    <t>지역</t>
    <phoneticPr fontId="1" type="noConversion"/>
  </si>
  <si>
    <t>지역별 제품 렌탈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</si>
</sst>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_);[Red]\(&quot;₩&quot;#,##0\)"/>
    <numFmt numFmtId="177" formatCode="#,##0_);[Red]\(#,##0\)"/>
  </numFmts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6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3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41" fontId="2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/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4" borderId="13" applyNumberFormat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6" fillId="25" borderId="14" applyNumberFormat="0" applyFont="0" applyAlignment="0" applyProtection="0">
      <alignment vertical="center"/>
    </xf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7" borderId="15" applyNumberFormat="0" applyAlignment="0" applyProtection="0">
      <alignment vertical="center"/>
    </xf>
    <xf numFmtId="41" fontId="3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4" fillId="0" borderId="16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11" borderId="13" applyNumberFormat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9" fillId="0" borderId="2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24" borderId="21" applyNumberFormat="0" applyAlignment="0" applyProtection="0">
      <alignment vertical="center"/>
    </xf>
    <xf numFmtId="42" fontId="3" fillId="0" borderId="0" applyFont="0" applyFill="0" applyBorder="0" applyAlignment="0" applyProtection="0"/>
    <xf numFmtId="0" fontId="3" fillId="0" borderId="0"/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2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0" xfId="0" applyFont="1">
      <alignment vertical="center"/>
    </xf>
    <xf numFmtId="0" fontId="0" fillId="0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11" fillId="0" borderId="1" xfId="6" applyBorder="1" applyAlignment="1">
      <alignment horizontal="center" vertical="center"/>
    </xf>
    <xf numFmtId="0" fontId="11" fillId="5" borderId="1" xfId="6" applyFill="1" applyBorder="1" applyAlignment="1">
      <alignment horizontal="center" vertical="center"/>
    </xf>
    <xf numFmtId="20" fontId="11" fillId="0" borderId="1" xfId="6" applyNumberForma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3" fillId="0" borderId="0" xfId="7">
      <alignment vertical="center"/>
    </xf>
    <xf numFmtId="0" fontId="3" fillId="0" borderId="0" xfId="8" applyFont="1"/>
    <xf numFmtId="0" fontId="3" fillId="0" borderId="4" xfId="7" applyBorder="1">
      <alignment vertical="center"/>
    </xf>
    <xf numFmtId="0" fontId="14" fillId="0" borderId="5" xfId="7" applyFont="1" applyBorder="1">
      <alignment vertical="center"/>
    </xf>
    <xf numFmtId="0" fontId="3" fillId="0" borderId="6" xfId="7" applyBorder="1">
      <alignment vertical="center"/>
    </xf>
    <xf numFmtId="176" fontId="14" fillId="0" borderId="7" xfId="7" applyNumberFormat="1" applyFont="1" applyBorder="1">
      <alignment vertical="center"/>
    </xf>
    <xf numFmtId="0" fontId="3" fillId="0" borderId="0" xfId="8" applyFont="1" applyBorder="1"/>
    <xf numFmtId="0" fontId="3" fillId="0" borderId="7" xfId="7" applyBorder="1">
      <alignment vertical="center"/>
    </xf>
    <xf numFmtId="0" fontId="3" fillId="0" borderId="8" xfId="7" applyBorder="1">
      <alignment vertical="center"/>
    </xf>
    <xf numFmtId="176" fontId="14" fillId="0" borderId="9" xfId="3" applyNumberFormat="1" applyFont="1" applyBorder="1" applyAlignment="1"/>
    <xf numFmtId="0" fontId="3" fillId="0" borderId="2" xfId="8" applyFont="1" applyBorder="1"/>
    <xf numFmtId="176" fontId="14" fillId="0" borderId="9" xfId="7" applyNumberFormat="1" applyFont="1" applyBorder="1">
      <alignment vertical="center"/>
    </xf>
    <xf numFmtId="0" fontId="10" fillId="4" borderId="1" xfId="5" applyBorder="1" applyAlignment="1">
      <alignment horizontal="center"/>
    </xf>
    <xf numFmtId="176" fontId="14" fillId="0" borderId="0" xfId="7" applyNumberFormat="1" applyFont="1">
      <alignment vertical="center"/>
    </xf>
    <xf numFmtId="176" fontId="9" fillId="3" borderId="1" xfId="4" applyNumberFormat="1" applyBorder="1">
      <alignment vertical="center"/>
    </xf>
    <xf numFmtId="176" fontId="14" fillId="0" borderId="1" xfId="7" applyNumberFormat="1" applyFont="1" applyFill="1" applyBorder="1">
      <alignment vertical="center"/>
    </xf>
    <xf numFmtId="176" fontId="14" fillId="0" borderId="5" xfId="7" applyNumberFormat="1" applyFont="1" applyBorder="1">
      <alignment vertical="center"/>
    </xf>
    <xf numFmtId="0" fontId="10" fillId="4" borderId="1" xfId="5" applyBorder="1" applyAlignment="1">
      <alignment horizontal="center" vertical="center"/>
    </xf>
    <xf numFmtId="3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9" fontId="0" fillId="0" borderId="1" xfId="0" applyNumberFormat="1" applyBorder="1" applyAlignment="1">
      <alignment horizontal="center" vertical="center"/>
    </xf>
    <xf numFmtId="41" fontId="0" fillId="0" borderId="1" xfId="3" applyFont="1" applyBorder="1" applyAlignment="1">
      <alignment horizontal="center" vertical="center"/>
    </xf>
    <xf numFmtId="177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7" applyBorder="1" applyAlignment="1">
      <alignment horizontal="center"/>
    </xf>
    <xf numFmtId="0" fontId="3" fillId="0" borderId="1" xfId="8" applyFont="1" applyBorder="1" applyAlignment="1">
      <alignment horizontal="center" vertical="center" wrapText="1"/>
    </xf>
    <xf numFmtId="0" fontId="3" fillId="0" borderId="1" xfId="8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73">
    <cellStyle name="20% - 강조색1 2" xfId="9" xr:uid="{00000000-0005-0000-0000-000000000000}"/>
    <cellStyle name="20% - 강조색2 2" xfId="10" xr:uid="{00000000-0005-0000-0000-000001000000}"/>
    <cellStyle name="20% - 강조색3 2" xfId="11" xr:uid="{00000000-0005-0000-0000-000002000000}"/>
    <cellStyle name="20% - 강조색4 2" xfId="12" xr:uid="{00000000-0005-0000-0000-000003000000}"/>
    <cellStyle name="20% - 강조색5 2" xfId="13" xr:uid="{00000000-0005-0000-0000-000004000000}"/>
    <cellStyle name="20% - 강조색6 2" xfId="14" xr:uid="{00000000-0005-0000-0000-000005000000}"/>
    <cellStyle name="40% - 강조색1 2" xfId="15" xr:uid="{00000000-0005-0000-0000-000006000000}"/>
    <cellStyle name="40% - 강조색2 2" xfId="16" xr:uid="{00000000-0005-0000-0000-000007000000}"/>
    <cellStyle name="40% - 강조색3 2" xfId="17" xr:uid="{00000000-0005-0000-0000-000008000000}"/>
    <cellStyle name="40% - 강조색4 2" xfId="18" xr:uid="{00000000-0005-0000-0000-000009000000}"/>
    <cellStyle name="40% - 강조색5 2" xfId="19" xr:uid="{00000000-0005-0000-0000-00000A000000}"/>
    <cellStyle name="40% - 강조색6 2" xfId="20" xr:uid="{00000000-0005-0000-0000-00000B000000}"/>
    <cellStyle name="60% - 강조색1 2" xfId="21" xr:uid="{00000000-0005-0000-0000-00000C000000}"/>
    <cellStyle name="60% - 강조색2 2" xfId="22" xr:uid="{00000000-0005-0000-0000-00000D000000}"/>
    <cellStyle name="60% - 강조색3 2" xfId="23" xr:uid="{00000000-0005-0000-0000-00000E000000}"/>
    <cellStyle name="60% - 강조색4 2" xfId="24" xr:uid="{00000000-0005-0000-0000-00000F000000}"/>
    <cellStyle name="60% - 강조색5 2" xfId="25" xr:uid="{00000000-0005-0000-0000-000010000000}"/>
    <cellStyle name="60% - 강조색6 2" xfId="26" xr:uid="{00000000-0005-0000-0000-000011000000}"/>
    <cellStyle name="강조색1 2" xfId="27" xr:uid="{00000000-0005-0000-0000-000012000000}"/>
    <cellStyle name="강조색2 2" xfId="28" xr:uid="{00000000-0005-0000-0000-000013000000}"/>
    <cellStyle name="강조색3 2" xfId="29" xr:uid="{00000000-0005-0000-0000-000014000000}"/>
    <cellStyle name="강조색4 2" xfId="30" xr:uid="{00000000-0005-0000-0000-000015000000}"/>
    <cellStyle name="강조색5 2" xfId="31" xr:uid="{00000000-0005-0000-0000-000016000000}"/>
    <cellStyle name="강조색6 2" xfId="32" xr:uid="{00000000-0005-0000-0000-000017000000}"/>
    <cellStyle name="경고문 2" xfId="33" xr:uid="{00000000-0005-0000-0000-000018000000}"/>
    <cellStyle name="계산 2" xfId="34" xr:uid="{00000000-0005-0000-0000-000019000000}"/>
    <cellStyle name="나쁨" xfId="5" builtinId="27"/>
    <cellStyle name="나쁨 2" xfId="35" xr:uid="{00000000-0005-0000-0000-00001B000000}"/>
    <cellStyle name="메모 2" xfId="36" xr:uid="{00000000-0005-0000-0000-00001C000000}"/>
    <cellStyle name="백분율 2" xfId="37" xr:uid="{00000000-0005-0000-0000-00001D000000}"/>
    <cellStyle name="백분율 2 2" xfId="38" xr:uid="{00000000-0005-0000-0000-00001E000000}"/>
    <cellStyle name="백분율 3" xfId="39" xr:uid="{00000000-0005-0000-0000-00001F000000}"/>
    <cellStyle name="백분율 4" xfId="40" xr:uid="{00000000-0005-0000-0000-000020000000}"/>
    <cellStyle name="백분율 4 2" xfId="41" xr:uid="{00000000-0005-0000-0000-000021000000}"/>
    <cellStyle name="백분율 5" xfId="42" xr:uid="{00000000-0005-0000-0000-000022000000}"/>
    <cellStyle name="보통 2" xfId="43" xr:uid="{00000000-0005-0000-0000-000023000000}"/>
    <cellStyle name="설명 텍스트 2" xfId="44" xr:uid="{00000000-0005-0000-0000-000024000000}"/>
    <cellStyle name="셀 확인 2" xfId="45" xr:uid="{00000000-0005-0000-0000-000025000000}"/>
    <cellStyle name="쉼표 [0]" xfId="3" builtinId="6"/>
    <cellStyle name="쉼표 [0] 2" xfId="46" xr:uid="{00000000-0005-0000-0000-000027000000}"/>
    <cellStyle name="쉼표 [0] 2 2" xfId="47" xr:uid="{00000000-0005-0000-0000-000028000000}"/>
    <cellStyle name="쉼표 [0] 3" xfId="48" xr:uid="{00000000-0005-0000-0000-000029000000}"/>
    <cellStyle name="쉼표 [0] 4" xfId="49" xr:uid="{00000000-0005-0000-0000-00002A000000}"/>
    <cellStyle name="쉼표 [0] 4 2" xfId="50" xr:uid="{00000000-0005-0000-0000-00002B000000}"/>
    <cellStyle name="쉼표 [0] 5" xfId="51" xr:uid="{00000000-0005-0000-0000-00002C000000}"/>
    <cellStyle name="쉼표 [0] 6" xfId="52" xr:uid="{00000000-0005-0000-0000-00002D000000}"/>
    <cellStyle name="쉼표 [0] 7" xfId="53" xr:uid="{00000000-0005-0000-0000-00002E000000}"/>
    <cellStyle name="연결된 셀 2" xfId="54" xr:uid="{00000000-0005-0000-0000-00002F000000}"/>
    <cellStyle name="요약 2" xfId="55" xr:uid="{00000000-0005-0000-0000-000030000000}"/>
    <cellStyle name="입력 2" xfId="56" xr:uid="{00000000-0005-0000-0000-000031000000}"/>
    <cellStyle name="제목 1 2" xfId="57" xr:uid="{00000000-0005-0000-0000-000032000000}"/>
    <cellStyle name="제목 2 2" xfId="58" xr:uid="{00000000-0005-0000-0000-000033000000}"/>
    <cellStyle name="제목 3 2" xfId="59" xr:uid="{00000000-0005-0000-0000-000034000000}"/>
    <cellStyle name="제목 4 2" xfId="60" xr:uid="{00000000-0005-0000-0000-000035000000}"/>
    <cellStyle name="제목 5" xfId="61" xr:uid="{00000000-0005-0000-0000-000036000000}"/>
    <cellStyle name="좋음" xfId="4" builtinId="26"/>
    <cellStyle name="좋음 2" xfId="62" xr:uid="{00000000-0005-0000-0000-000038000000}"/>
    <cellStyle name="출력 2" xfId="63" xr:uid="{00000000-0005-0000-0000-000039000000}"/>
    <cellStyle name="통화 [0]" xfId="1" builtinId="7"/>
    <cellStyle name="통화 [0] 2" xfId="64" xr:uid="{00000000-0005-0000-0000-00003B000000}"/>
    <cellStyle name="표준" xfId="0" builtinId="0"/>
    <cellStyle name="표준 2" xfId="65" xr:uid="{00000000-0005-0000-0000-00003D000000}"/>
    <cellStyle name="표준 2 2" xfId="66" xr:uid="{00000000-0005-0000-0000-00003E000000}"/>
    <cellStyle name="표준 3" xfId="67" xr:uid="{00000000-0005-0000-0000-00003F000000}"/>
    <cellStyle name="표준 4" xfId="68" xr:uid="{00000000-0005-0000-0000-000040000000}"/>
    <cellStyle name="표준 4 2" xfId="69" xr:uid="{00000000-0005-0000-0000-000041000000}"/>
    <cellStyle name="표준 5" xfId="70" xr:uid="{00000000-0005-0000-0000-000042000000}"/>
    <cellStyle name="표준 6" xfId="71" xr:uid="{00000000-0005-0000-0000-000043000000}"/>
    <cellStyle name="표준 7" xfId="72" xr:uid="{00000000-0005-0000-0000-000044000000}"/>
    <cellStyle name="표준 8" xfId="6" xr:uid="{00000000-0005-0000-0000-000045000000}"/>
    <cellStyle name="표준_Sheet1" xfId="2" xr:uid="{00000000-0005-0000-0000-000046000000}"/>
    <cellStyle name="표준_분석작업" xfId="7" xr:uid="{00000000-0005-0000-0000-000047000000}"/>
    <cellStyle name="표준_상공회의소문제" xfId="8" xr:uid="{00000000-0005-0000-0000-00004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/>
            </a:pPr>
            <a:r>
              <a:rPr lang="ko-KR" altLang="en-US" sz="1400"/>
              <a:t>정수기 렌탈 현황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전반기</c:v>
                </c:pt>
              </c:strCache>
            </c:strRef>
          </c:tx>
          <c:cat>
            <c:strRef>
              <c:f>차트작업!$A$4:$A$11</c:f>
              <c:strCache>
                <c:ptCount val="8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  <c:pt idx="4">
                  <c:v>강동</c:v>
                </c:pt>
                <c:pt idx="5">
                  <c:v>강남</c:v>
                </c:pt>
                <c:pt idx="6">
                  <c:v>강북</c:v>
                </c:pt>
                <c:pt idx="7">
                  <c:v>강서</c:v>
                </c:pt>
              </c:strCache>
            </c:strRef>
          </c:cat>
          <c:val>
            <c:numRef>
              <c:f>차트작업!$C$4:$C$11</c:f>
              <c:numCache>
                <c:formatCode>#,##0_);[Red]\(#,##0\)</c:formatCode>
                <c:ptCount val="8"/>
                <c:pt idx="0">
                  <c:v>2468</c:v>
                </c:pt>
                <c:pt idx="1">
                  <c:v>3522</c:v>
                </c:pt>
                <c:pt idx="2">
                  <c:v>2158</c:v>
                </c:pt>
                <c:pt idx="3">
                  <c:v>1068</c:v>
                </c:pt>
                <c:pt idx="4">
                  <c:v>3026</c:v>
                </c:pt>
                <c:pt idx="5">
                  <c:v>2198</c:v>
                </c:pt>
                <c:pt idx="6">
                  <c:v>1235</c:v>
                </c:pt>
                <c:pt idx="7">
                  <c:v>1998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DC-48A7-9940-D2677B0CE8C1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후반기</c:v>
                </c:pt>
              </c:strCache>
            </c:strRef>
          </c:tx>
          <c:cat>
            <c:strRef>
              <c:f>차트작업!$A$4:$A$11</c:f>
              <c:strCache>
                <c:ptCount val="8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  <c:pt idx="4">
                  <c:v>강동</c:v>
                </c:pt>
                <c:pt idx="5">
                  <c:v>강남</c:v>
                </c:pt>
                <c:pt idx="6">
                  <c:v>강북</c:v>
                </c:pt>
                <c:pt idx="7">
                  <c:v>강서</c:v>
                </c:pt>
              </c:strCache>
            </c:strRef>
          </c:cat>
          <c:val>
            <c:numRef>
              <c:f>차트작업!$D$4:$D$11</c:f>
              <c:numCache>
                <c:formatCode>#,##0_);[Red]\(#,##0\)</c:formatCode>
                <c:ptCount val="8"/>
                <c:pt idx="0">
                  <c:v>2471</c:v>
                </c:pt>
                <c:pt idx="1">
                  <c:v>2448</c:v>
                </c:pt>
                <c:pt idx="2">
                  <c:v>2685</c:v>
                </c:pt>
                <c:pt idx="3">
                  <c:v>1359</c:v>
                </c:pt>
                <c:pt idx="4">
                  <c:v>2385</c:v>
                </c:pt>
                <c:pt idx="5">
                  <c:v>2005</c:v>
                </c:pt>
                <c:pt idx="6">
                  <c:v>2685</c:v>
                </c:pt>
                <c:pt idx="7">
                  <c:v>1688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DC-48A7-9940-D2677B0CE8C1}"/>
            </c:ext>
          </c:extLst>
        </c:ser>
        <c:ser>
          <c:idx val="2"/>
          <c:order val="2"/>
          <c:tx>
            <c:strRef>
              <c:f>차트작업!$E$3</c:f>
              <c:strCache>
                <c:ptCount val="1"/>
                <c:pt idx="0">
                  <c:v>평균</c:v>
                </c:pt>
              </c:strCache>
            </c:strRef>
          </c:tx>
          <c:cat>
            <c:strRef>
              <c:f>차트작업!$A$4:$A$11</c:f>
              <c:strCache>
                <c:ptCount val="8"/>
                <c:pt idx="0">
                  <c:v>강동</c:v>
                </c:pt>
                <c:pt idx="1">
                  <c:v>강남</c:v>
                </c:pt>
                <c:pt idx="2">
                  <c:v>강북</c:v>
                </c:pt>
                <c:pt idx="3">
                  <c:v>강서</c:v>
                </c:pt>
                <c:pt idx="4">
                  <c:v>강동</c:v>
                </c:pt>
                <c:pt idx="5">
                  <c:v>강남</c:v>
                </c:pt>
                <c:pt idx="6">
                  <c:v>강북</c:v>
                </c:pt>
                <c:pt idx="7">
                  <c:v>강서</c:v>
                </c:pt>
              </c:strCache>
            </c:strRef>
          </c:cat>
          <c:val>
            <c:numRef>
              <c:f>차트작업!$E$4:$E$11</c:f>
              <c:numCache>
                <c:formatCode>#,##0_);[Red]\(#,##0\)</c:formatCode>
                <c:ptCount val="8"/>
                <c:pt idx="0">
                  <c:v>2469.5</c:v>
                </c:pt>
                <c:pt idx="1">
                  <c:v>2985</c:v>
                </c:pt>
                <c:pt idx="2">
                  <c:v>2421.5</c:v>
                </c:pt>
                <c:pt idx="3">
                  <c:v>1213.5</c:v>
                </c:pt>
                <c:pt idx="4">
                  <c:v>2705.5</c:v>
                </c:pt>
                <c:pt idx="5">
                  <c:v>2101.5</c:v>
                </c:pt>
                <c:pt idx="6">
                  <c:v>1960</c:v>
                </c:pt>
                <c:pt idx="7">
                  <c:v>1843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DC-48A7-9940-D2677B0CE8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222592"/>
        <c:axId val="198472192"/>
      </c:lineChart>
      <c:catAx>
        <c:axId val="21022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472192"/>
        <c:crosses val="autoZero"/>
        <c:auto val="1"/>
        <c:lblAlgn val="ctr"/>
        <c:lblOffset val="100"/>
        <c:noMultiLvlLbl val="0"/>
      </c:catAx>
      <c:valAx>
        <c:axId val="198472192"/>
        <c:scaling>
          <c:orientation val="minMax"/>
        </c:scaling>
        <c:delete val="0"/>
        <c:axPos val="l"/>
        <c:majorGridlines/>
        <c:numFmt formatCode="#,##0_);[Red]\(#,##0\)" sourceLinked="1"/>
        <c:majorTickMark val="out"/>
        <c:minorTickMark val="none"/>
        <c:tickLblPos val="nextTo"/>
        <c:crossAx val="21022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6</xdr:col>
      <xdr:colOff>0</xdr:colOff>
      <xdr:row>27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B2" sqref="B2"/>
    </sheetView>
  </sheetViews>
  <sheetFormatPr defaultRowHeight="16.5" x14ac:dyDescent="0.3"/>
  <cols>
    <col min="1" max="1" width="11" customWidth="1"/>
    <col min="2" max="2" width="17.25" bestFit="1" customWidth="1"/>
    <col min="4" max="4" width="11" bestFit="1" customWidth="1"/>
    <col min="5" max="5" width="14.25" bestFit="1" customWidth="1"/>
  </cols>
  <sheetData>
    <row r="1" spans="1:1" x14ac:dyDescent="0.3">
      <c r="A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workbookViewId="0">
      <selection activeCell="C27" sqref="C27"/>
    </sheetView>
  </sheetViews>
  <sheetFormatPr defaultRowHeight="16.5" x14ac:dyDescent="0.3"/>
  <cols>
    <col min="7" max="7" width="10.5" bestFit="1" customWidth="1"/>
  </cols>
  <sheetData>
    <row r="1" spans="1:7" x14ac:dyDescent="0.3">
      <c r="A1" t="s">
        <v>4</v>
      </c>
    </row>
    <row r="2" spans="1:7" x14ac:dyDescent="0.3">
      <c r="G2" s="13">
        <f ca="1">TODAY()</f>
        <v>44200</v>
      </c>
    </row>
    <row r="3" spans="1:7" x14ac:dyDescent="0.3">
      <c r="A3" t="s">
        <v>1</v>
      </c>
      <c r="B3" t="s">
        <v>2</v>
      </c>
      <c r="C3" t="s">
        <v>3</v>
      </c>
      <c r="D3" t="s">
        <v>5</v>
      </c>
      <c r="E3" t="s">
        <v>6</v>
      </c>
      <c r="F3" t="s">
        <v>7</v>
      </c>
      <c r="G3" t="s">
        <v>8</v>
      </c>
    </row>
    <row r="4" spans="1:7" x14ac:dyDescent="0.3">
      <c r="A4" t="s">
        <v>9</v>
      </c>
      <c r="B4" t="s">
        <v>13</v>
      </c>
      <c r="C4" t="s">
        <v>22</v>
      </c>
      <c r="D4">
        <v>23</v>
      </c>
      <c r="E4">
        <v>3600000</v>
      </c>
      <c r="F4">
        <v>1000000</v>
      </c>
      <c r="G4">
        <f>D4*E4+F4*10</f>
        <v>92800000</v>
      </c>
    </row>
    <row r="5" spans="1:7" x14ac:dyDescent="0.3">
      <c r="A5" t="s">
        <v>10</v>
      </c>
      <c r="B5" t="s">
        <v>14</v>
      </c>
      <c r="C5" t="s">
        <v>23</v>
      </c>
      <c r="D5">
        <v>19</v>
      </c>
      <c r="E5">
        <v>3000000</v>
      </c>
      <c r="F5">
        <v>700000</v>
      </c>
      <c r="G5">
        <f t="shared" ref="G5:G12" si="0">D5*E5+F5*10</f>
        <v>64000000</v>
      </c>
    </row>
    <row r="6" spans="1:7" x14ac:dyDescent="0.3">
      <c r="A6" t="s">
        <v>9</v>
      </c>
      <c r="B6" t="s">
        <v>15</v>
      </c>
      <c r="C6" t="s">
        <v>24</v>
      </c>
      <c r="D6">
        <v>7</v>
      </c>
      <c r="E6">
        <v>2400000</v>
      </c>
      <c r="F6">
        <v>500000</v>
      </c>
      <c r="G6">
        <f t="shared" si="0"/>
        <v>21800000</v>
      </c>
    </row>
    <row r="7" spans="1:7" x14ac:dyDescent="0.3">
      <c r="A7" t="s">
        <v>11</v>
      </c>
      <c r="B7" t="s">
        <v>16</v>
      </c>
      <c r="C7" t="s">
        <v>22</v>
      </c>
      <c r="D7">
        <v>24</v>
      </c>
      <c r="E7">
        <v>3800000</v>
      </c>
      <c r="F7">
        <v>1000000</v>
      </c>
      <c r="G7">
        <f t="shared" si="0"/>
        <v>101200000</v>
      </c>
    </row>
    <row r="8" spans="1:7" x14ac:dyDescent="0.3">
      <c r="A8" t="s">
        <v>11</v>
      </c>
      <c r="B8" t="s">
        <v>17</v>
      </c>
      <c r="C8" t="s">
        <v>23</v>
      </c>
      <c r="D8">
        <v>13</v>
      </c>
      <c r="E8">
        <v>2800000</v>
      </c>
      <c r="F8">
        <v>700000</v>
      </c>
      <c r="G8">
        <f t="shared" si="0"/>
        <v>43400000</v>
      </c>
    </row>
    <row r="9" spans="1:7" x14ac:dyDescent="0.3">
      <c r="A9" t="s">
        <v>11</v>
      </c>
      <c r="B9" t="s">
        <v>18</v>
      </c>
      <c r="C9" t="s">
        <v>24</v>
      </c>
      <c r="D9">
        <v>8</v>
      </c>
      <c r="E9">
        <v>2100000</v>
      </c>
      <c r="F9">
        <v>500000</v>
      </c>
      <c r="G9">
        <f t="shared" si="0"/>
        <v>21800000</v>
      </c>
    </row>
    <row r="10" spans="1:7" x14ac:dyDescent="0.3">
      <c r="A10" t="s">
        <v>12</v>
      </c>
      <c r="B10" t="s">
        <v>19</v>
      </c>
      <c r="C10" t="s">
        <v>22</v>
      </c>
      <c r="D10">
        <v>22</v>
      </c>
      <c r="E10">
        <v>3500000</v>
      </c>
      <c r="F10">
        <v>1000000</v>
      </c>
      <c r="G10">
        <f t="shared" si="0"/>
        <v>87000000</v>
      </c>
    </row>
    <row r="11" spans="1:7" x14ac:dyDescent="0.3">
      <c r="A11" t="s">
        <v>12</v>
      </c>
      <c r="B11" t="s">
        <v>20</v>
      </c>
      <c r="C11" t="s">
        <v>25</v>
      </c>
      <c r="D11">
        <v>15</v>
      </c>
      <c r="E11">
        <v>2900000</v>
      </c>
      <c r="F11">
        <v>700000</v>
      </c>
      <c r="G11">
        <f t="shared" si="0"/>
        <v>50500000</v>
      </c>
    </row>
    <row r="12" spans="1:7" x14ac:dyDescent="0.3">
      <c r="A12" t="s">
        <v>12</v>
      </c>
      <c r="B12" t="s">
        <v>21</v>
      </c>
      <c r="C12" t="s">
        <v>24</v>
      </c>
      <c r="D12">
        <v>6</v>
      </c>
      <c r="E12">
        <v>2000000</v>
      </c>
      <c r="F12">
        <v>500000</v>
      </c>
      <c r="G12">
        <f t="shared" si="0"/>
        <v>17000000</v>
      </c>
    </row>
    <row r="13" spans="1:7" x14ac:dyDescent="0.3">
      <c r="A13" s="48" t="s">
        <v>26</v>
      </c>
      <c r="B13" s="48"/>
      <c r="C13" s="48"/>
      <c r="D13" s="48"/>
      <c r="E13">
        <f>ROUND(AVERAGE(E4:E12),0)</f>
        <v>2900000</v>
      </c>
      <c r="F13">
        <f t="shared" ref="F13:G13" si="1">ROUND(AVERAGE(F4:F12),0)</f>
        <v>733333</v>
      </c>
      <c r="G13">
        <f t="shared" si="1"/>
        <v>55500000</v>
      </c>
    </row>
  </sheetData>
  <mergeCells count="1">
    <mergeCell ref="A13:D1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23"/>
  <sheetViews>
    <sheetView zoomScale="115" zoomScaleNormal="115" workbookViewId="0">
      <selection activeCell="D17" sqref="D17"/>
    </sheetView>
  </sheetViews>
  <sheetFormatPr defaultRowHeight="16.5" x14ac:dyDescent="0.3"/>
  <cols>
    <col min="1" max="1" width="2.625" customWidth="1"/>
    <col min="6" max="6" width="12.375" bestFit="1" customWidth="1"/>
    <col min="7" max="8" width="10.875" bestFit="1" customWidth="1"/>
    <col min="9" max="9" width="12.375" bestFit="1" customWidth="1"/>
    <col min="10" max="10" width="10.875" bestFit="1" customWidth="1"/>
  </cols>
  <sheetData>
    <row r="1" spans="2:9" ht="26.25" x14ac:dyDescent="0.3">
      <c r="B1" s="49" t="s">
        <v>56</v>
      </c>
      <c r="C1" s="49"/>
      <c r="D1" s="49"/>
      <c r="E1" s="49"/>
      <c r="F1" s="49"/>
      <c r="G1" s="49"/>
      <c r="H1" s="49"/>
      <c r="I1" s="49"/>
    </row>
    <row r="2" spans="2:9" x14ac:dyDescent="0.3">
      <c r="B2" s="1" t="s">
        <v>57</v>
      </c>
      <c r="C2" s="1" t="s">
        <v>58</v>
      </c>
      <c r="D2" s="1" t="s">
        <v>2</v>
      </c>
      <c r="E2" s="1" t="s">
        <v>59</v>
      </c>
      <c r="F2" s="1" t="s">
        <v>6</v>
      </c>
      <c r="G2" s="1" t="s">
        <v>60</v>
      </c>
      <c r="H2" s="1" t="s">
        <v>61</v>
      </c>
      <c r="I2" s="1" t="s">
        <v>62</v>
      </c>
    </row>
    <row r="3" spans="2:9" x14ac:dyDescent="0.3">
      <c r="B3" s="1" t="s">
        <v>12</v>
      </c>
      <c r="C3" s="1" t="s">
        <v>22</v>
      </c>
      <c r="D3" s="1" t="s">
        <v>63</v>
      </c>
      <c r="E3" s="1" t="s">
        <v>36</v>
      </c>
      <c r="F3" s="2">
        <v>3500000</v>
      </c>
      <c r="G3" s="2">
        <v>900000</v>
      </c>
      <c r="H3" s="2">
        <f>F3*12%</f>
        <v>420000</v>
      </c>
      <c r="I3" s="2">
        <f>F3+G3-H3</f>
        <v>3980000</v>
      </c>
    </row>
    <row r="4" spans="2:9" x14ac:dyDescent="0.3">
      <c r="B4" s="1" t="s">
        <v>9</v>
      </c>
      <c r="C4" s="1" t="s">
        <v>64</v>
      </c>
      <c r="D4" s="1" t="s">
        <v>65</v>
      </c>
      <c r="E4" s="1" t="s">
        <v>36</v>
      </c>
      <c r="F4" s="2">
        <v>2200000</v>
      </c>
      <c r="G4" s="2">
        <v>300000</v>
      </c>
      <c r="H4" s="2">
        <f t="shared" ref="H4:H11" si="0">F4*12%</f>
        <v>264000</v>
      </c>
      <c r="I4" s="2">
        <f t="shared" ref="I4:I11" si="1">F4+G4-H4</f>
        <v>2236000</v>
      </c>
    </row>
    <row r="5" spans="2:9" x14ac:dyDescent="0.3">
      <c r="B5" s="1" t="s">
        <v>12</v>
      </c>
      <c r="C5" s="1" t="s">
        <v>24</v>
      </c>
      <c r="D5" s="1" t="s">
        <v>66</v>
      </c>
      <c r="E5" s="1" t="s">
        <v>45</v>
      </c>
      <c r="F5" s="2">
        <v>2400000</v>
      </c>
      <c r="G5" s="2">
        <v>500000</v>
      </c>
      <c r="H5" s="2">
        <f t="shared" si="0"/>
        <v>288000</v>
      </c>
      <c r="I5" s="2">
        <f t="shared" si="1"/>
        <v>2612000</v>
      </c>
    </row>
    <row r="6" spans="2:9" x14ac:dyDescent="0.3">
      <c r="B6" s="1" t="s">
        <v>12</v>
      </c>
      <c r="C6" s="1" t="s">
        <v>64</v>
      </c>
      <c r="D6" s="1" t="s">
        <v>67</v>
      </c>
      <c r="E6" s="1" t="s">
        <v>36</v>
      </c>
      <c r="F6" s="2">
        <v>2000000</v>
      </c>
      <c r="G6" s="2">
        <v>300000</v>
      </c>
      <c r="H6" s="2">
        <f t="shared" si="0"/>
        <v>240000</v>
      </c>
      <c r="I6" s="2">
        <f t="shared" si="1"/>
        <v>2060000</v>
      </c>
    </row>
    <row r="7" spans="2:9" x14ac:dyDescent="0.3">
      <c r="B7" s="1" t="s">
        <v>68</v>
      </c>
      <c r="C7" s="1" t="s">
        <v>22</v>
      </c>
      <c r="D7" s="1" t="s">
        <v>69</v>
      </c>
      <c r="E7" s="1" t="s">
        <v>45</v>
      </c>
      <c r="F7" s="2">
        <v>3600000</v>
      </c>
      <c r="G7" s="2">
        <v>900000</v>
      </c>
      <c r="H7" s="2">
        <f t="shared" si="0"/>
        <v>432000</v>
      </c>
      <c r="I7" s="2">
        <f t="shared" si="1"/>
        <v>4068000</v>
      </c>
    </row>
    <row r="8" spans="2:9" x14ac:dyDescent="0.3">
      <c r="B8" s="1" t="s">
        <v>68</v>
      </c>
      <c r="C8" s="1" t="s">
        <v>64</v>
      </c>
      <c r="D8" s="1" t="s">
        <v>70</v>
      </c>
      <c r="E8" s="1" t="s">
        <v>36</v>
      </c>
      <c r="F8" s="2">
        <v>2200000</v>
      </c>
      <c r="G8" s="2">
        <v>300000</v>
      </c>
      <c r="H8" s="2">
        <f t="shared" si="0"/>
        <v>264000</v>
      </c>
      <c r="I8" s="2">
        <f t="shared" si="1"/>
        <v>2236000</v>
      </c>
    </row>
    <row r="9" spans="2:9" x14ac:dyDescent="0.3">
      <c r="B9" s="1" t="s">
        <v>9</v>
      </c>
      <c r="C9" s="1" t="s">
        <v>24</v>
      </c>
      <c r="D9" s="1" t="s">
        <v>71</v>
      </c>
      <c r="E9" s="1" t="s">
        <v>36</v>
      </c>
      <c r="F9" s="2">
        <v>2600000</v>
      </c>
      <c r="G9" s="2">
        <v>500000</v>
      </c>
      <c r="H9" s="2">
        <f t="shared" si="0"/>
        <v>312000</v>
      </c>
      <c r="I9" s="2">
        <f t="shared" si="1"/>
        <v>2788000</v>
      </c>
    </row>
    <row r="10" spans="2:9" x14ac:dyDescent="0.3">
      <c r="B10" s="1" t="s">
        <v>9</v>
      </c>
      <c r="C10" s="1" t="s">
        <v>23</v>
      </c>
      <c r="D10" s="1" t="s">
        <v>72</v>
      </c>
      <c r="E10" s="1" t="s">
        <v>45</v>
      </c>
      <c r="F10" s="2">
        <v>3000000</v>
      </c>
      <c r="G10" s="2">
        <v>700000</v>
      </c>
      <c r="H10" s="2">
        <f t="shared" si="0"/>
        <v>360000</v>
      </c>
      <c r="I10" s="2">
        <f t="shared" si="1"/>
        <v>3340000</v>
      </c>
    </row>
    <row r="11" spans="2:9" x14ac:dyDescent="0.3">
      <c r="B11" s="1" t="s">
        <v>68</v>
      </c>
      <c r="C11" s="1" t="s">
        <v>24</v>
      </c>
      <c r="D11" s="1" t="s">
        <v>73</v>
      </c>
      <c r="E11" s="1" t="s">
        <v>45</v>
      </c>
      <c r="F11" s="2">
        <v>2500000</v>
      </c>
      <c r="G11" s="2">
        <v>500000</v>
      </c>
      <c r="H11" s="2">
        <f t="shared" si="0"/>
        <v>300000</v>
      </c>
      <c r="I11" s="2">
        <f t="shared" si="1"/>
        <v>2700000</v>
      </c>
    </row>
    <row r="23" spans="5:7" x14ac:dyDescent="0.3">
      <c r="E23" s="4"/>
      <c r="F23" s="4"/>
      <c r="G23" s="4"/>
    </row>
  </sheetData>
  <mergeCells count="1">
    <mergeCell ref="B1:I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2"/>
  <sheetViews>
    <sheetView zoomScale="130" zoomScaleNormal="130" workbookViewId="0">
      <selection activeCell="A12" sqref="A12:E12"/>
    </sheetView>
  </sheetViews>
  <sheetFormatPr defaultRowHeight="16.5" x14ac:dyDescent="0.3"/>
  <cols>
    <col min="6" max="6" width="11" customWidth="1"/>
    <col min="7" max="7" width="10.75" customWidth="1"/>
    <col min="8" max="8" width="10" customWidth="1"/>
    <col min="9" max="9" width="10.25" customWidth="1"/>
    <col min="10" max="10" width="9.625" customWidth="1"/>
    <col min="12" max="12" width="11.375" customWidth="1"/>
  </cols>
  <sheetData>
    <row r="1" spans="1:12" x14ac:dyDescent="0.3">
      <c r="A1" s="5" t="s">
        <v>74</v>
      </c>
      <c r="B1" s="6" t="s">
        <v>28</v>
      </c>
      <c r="C1" s="7"/>
      <c r="D1" s="7"/>
      <c r="E1" s="7"/>
      <c r="F1" s="7"/>
      <c r="H1" s="5" t="s">
        <v>78</v>
      </c>
      <c r="I1" s="6" t="s">
        <v>37</v>
      </c>
      <c r="J1" s="7"/>
      <c r="K1" s="7"/>
      <c r="L1" s="7"/>
    </row>
    <row r="2" spans="1:12" x14ac:dyDescent="0.3">
      <c r="A2" s="12" t="s">
        <v>29</v>
      </c>
      <c r="B2" s="12" t="s">
        <v>27</v>
      </c>
      <c r="C2" s="12" t="s">
        <v>30</v>
      </c>
      <c r="D2" s="12" t="s">
        <v>31</v>
      </c>
      <c r="E2" s="12" t="s">
        <v>32</v>
      </c>
      <c r="F2" s="12" t="s">
        <v>33</v>
      </c>
      <c r="H2" s="12" t="s">
        <v>40</v>
      </c>
      <c r="I2" s="12" t="s">
        <v>41</v>
      </c>
      <c r="J2" s="12" t="s">
        <v>42</v>
      </c>
      <c r="K2" s="12" t="s">
        <v>43</v>
      </c>
      <c r="L2" s="11" t="s">
        <v>77</v>
      </c>
    </row>
    <row r="3" spans="1:12" x14ac:dyDescent="0.3">
      <c r="A3" s="12" t="s">
        <v>34</v>
      </c>
      <c r="B3" s="12" t="s">
        <v>35</v>
      </c>
      <c r="C3" s="12" t="s">
        <v>36</v>
      </c>
      <c r="D3" s="8">
        <v>16</v>
      </c>
      <c r="E3" s="8">
        <v>171</v>
      </c>
      <c r="F3" s="8">
        <v>62</v>
      </c>
      <c r="H3" s="12" t="s">
        <v>46</v>
      </c>
      <c r="I3" s="8">
        <v>3</v>
      </c>
      <c r="J3" s="8">
        <v>3</v>
      </c>
      <c r="K3" s="8">
        <v>4</v>
      </c>
      <c r="L3" s="12"/>
    </row>
    <row r="4" spans="1:12" x14ac:dyDescent="0.3">
      <c r="A4" s="12" t="s">
        <v>38</v>
      </c>
      <c r="B4" s="12" t="s">
        <v>39</v>
      </c>
      <c r="C4" s="12" t="s">
        <v>36</v>
      </c>
      <c r="D4" s="8">
        <v>15</v>
      </c>
      <c r="E4" s="8">
        <v>167</v>
      </c>
      <c r="F4" s="8">
        <v>66</v>
      </c>
      <c r="H4" s="12" t="s">
        <v>48</v>
      </c>
      <c r="I4" s="8">
        <v>2</v>
      </c>
      <c r="J4" s="8">
        <v>5</v>
      </c>
      <c r="K4" s="8">
        <v>5</v>
      </c>
      <c r="L4" s="12"/>
    </row>
    <row r="5" spans="1:12" x14ac:dyDescent="0.3">
      <c r="A5" s="12" t="s">
        <v>38</v>
      </c>
      <c r="B5" s="12" t="s">
        <v>44</v>
      </c>
      <c r="C5" s="12" t="s">
        <v>45</v>
      </c>
      <c r="D5" s="8">
        <v>16</v>
      </c>
      <c r="E5" s="8">
        <v>159</v>
      </c>
      <c r="F5" s="8">
        <v>50</v>
      </c>
      <c r="H5" s="12" t="s">
        <v>51</v>
      </c>
      <c r="I5" s="8">
        <v>4</v>
      </c>
      <c r="J5" s="8">
        <v>4</v>
      </c>
      <c r="K5" s="8">
        <v>6</v>
      </c>
      <c r="L5" s="12"/>
    </row>
    <row r="6" spans="1:12" x14ac:dyDescent="0.3">
      <c r="A6" s="12" t="s">
        <v>34</v>
      </c>
      <c r="B6" s="12" t="s">
        <v>47</v>
      </c>
      <c r="C6" s="12" t="s">
        <v>45</v>
      </c>
      <c r="D6" s="8">
        <v>16</v>
      </c>
      <c r="E6" s="8">
        <v>161</v>
      </c>
      <c r="F6" s="8">
        <v>50</v>
      </c>
      <c r="H6" s="12" t="s">
        <v>79</v>
      </c>
      <c r="I6" s="8">
        <v>2</v>
      </c>
      <c r="J6" s="8">
        <v>3</v>
      </c>
      <c r="K6" s="8">
        <v>3</v>
      </c>
      <c r="L6" s="12"/>
    </row>
    <row r="7" spans="1:12" x14ac:dyDescent="0.3">
      <c r="A7" s="12" t="s">
        <v>49</v>
      </c>
      <c r="B7" s="12" t="s">
        <v>50</v>
      </c>
      <c r="C7" s="12" t="s">
        <v>36</v>
      </c>
      <c r="D7" s="8">
        <v>15</v>
      </c>
      <c r="E7" s="8">
        <v>170</v>
      </c>
      <c r="F7" s="8">
        <v>57</v>
      </c>
      <c r="H7" s="12" t="s">
        <v>80</v>
      </c>
      <c r="I7" s="8">
        <v>2</v>
      </c>
      <c r="J7" s="8">
        <v>2</v>
      </c>
      <c r="K7" s="8">
        <v>5</v>
      </c>
      <c r="L7" s="12"/>
    </row>
    <row r="8" spans="1:12" x14ac:dyDescent="0.3">
      <c r="A8" s="12" t="s">
        <v>38</v>
      </c>
      <c r="B8" s="12" t="s">
        <v>52</v>
      </c>
      <c r="C8" s="12" t="s">
        <v>36</v>
      </c>
      <c r="D8" s="8">
        <v>16</v>
      </c>
      <c r="E8" s="8">
        <v>174</v>
      </c>
      <c r="F8" s="8">
        <v>60</v>
      </c>
      <c r="H8" s="12" t="s">
        <v>75</v>
      </c>
      <c r="I8" s="8">
        <v>5</v>
      </c>
      <c r="J8" s="8">
        <v>5</v>
      </c>
      <c r="K8" s="8">
        <v>7</v>
      </c>
      <c r="L8" s="12"/>
    </row>
    <row r="9" spans="1:12" x14ac:dyDescent="0.3">
      <c r="A9" s="12" t="s">
        <v>49</v>
      </c>
      <c r="B9" s="12" t="s">
        <v>53</v>
      </c>
      <c r="C9" s="12" t="s">
        <v>45</v>
      </c>
      <c r="D9" s="8">
        <v>15</v>
      </c>
      <c r="E9" s="8">
        <v>162</v>
      </c>
      <c r="F9" s="8">
        <v>48</v>
      </c>
      <c r="H9" s="12" t="s">
        <v>81</v>
      </c>
      <c r="I9" s="8">
        <v>5</v>
      </c>
      <c r="J9" s="8">
        <v>6</v>
      </c>
      <c r="K9" s="8">
        <v>6</v>
      </c>
      <c r="L9" s="12"/>
    </row>
    <row r="10" spans="1:12" x14ac:dyDescent="0.3">
      <c r="A10" s="12" t="s">
        <v>34</v>
      </c>
      <c r="B10" s="12" t="s">
        <v>54</v>
      </c>
      <c r="C10" s="12" t="s">
        <v>45</v>
      </c>
      <c r="D10" s="8">
        <v>15</v>
      </c>
      <c r="E10" s="8">
        <v>163</v>
      </c>
      <c r="F10" s="8">
        <v>52</v>
      </c>
      <c r="H10" s="12" t="s">
        <v>76</v>
      </c>
      <c r="I10" s="8">
        <v>1</v>
      </c>
      <c r="J10" s="8">
        <v>2</v>
      </c>
      <c r="K10" s="8">
        <v>2</v>
      </c>
      <c r="L10" s="12"/>
    </row>
    <row r="11" spans="1:12" x14ac:dyDescent="0.3">
      <c r="A11" s="12" t="s">
        <v>49</v>
      </c>
      <c r="B11" s="12" t="s">
        <v>55</v>
      </c>
      <c r="C11" s="12" t="s">
        <v>36</v>
      </c>
      <c r="D11" s="8">
        <v>15</v>
      </c>
      <c r="E11" s="8">
        <v>166</v>
      </c>
      <c r="F11" s="8">
        <v>60</v>
      </c>
      <c r="H11" s="12" t="s">
        <v>82</v>
      </c>
      <c r="I11" s="8">
        <v>1</v>
      </c>
      <c r="J11" s="8">
        <v>1</v>
      </c>
      <c r="K11" s="8">
        <v>3</v>
      </c>
      <c r="L11" s="12"/>
    </row>
    <row r="12" spans="1:12" ht="21" customHeight="1" x14ac:dyDescent="0.3">
      <c r="A12" s="50" t="s">
        <v>185</v>
      </c>
      <c r="B12" s="51"/>
      <c r="C12" s="51"/>
      <c r="D12" s="51"/>
      <c r="E12" s="52"/>
      <c r="F12" s="8"/>
      <c r="H12" s="12" t="s">
        <v>83</v>
      </c>
      <c r="I12" s="8">
        <v>5</v>
      </c>
      <c r="J12" s="8">
        <v>5</v>
      </c>
      <c r="K12" s="8">
        <v>5</v>
      </c>
      <c r="L12" s="12"/>
    </row>
    <row r="14" spans="1:12" x14ac:dyDescent="0.3">
      <c r="A14" s="17" t="s">
        <v>88</v>
      </c>
      <c r="B14" s="53" t="s">
        <v>89</v>
      </c>
      <c r="C14" s="53"/>
      <c r="D14" s="53"/>
      <c r="F14" s="5" t="s">
        <v>121</v>
      </c>
      <c r="G14" s="6" t="s">
        <v>100</v>
      </c>
      <c r="H14" s="7"/>
      <c r="I14" s="7"/>
      <c r="J14" s="7"/>
    </row>
    <row r="15" spans="1:12" x14ac:dyDescent="0.3">
      <c r="A15" s="14" t="s">
        <v>84</v>
      </c>
      <c r="B15" s="14" t="s">
        <v>85</v>
      </c>
      <c r="C15" s="14" t="s">
        <v>86</v>
      </c>
      <c r="D15" s="15" t="s">
        <v>87</v>
      </c>
      <c r="F15" s="12" t="s">
        <v>101</v>
      </c>
      <c r="G15" s="12" t="s">
        <v>102</v>
      </c>
      <c r="H15" s="12" t="s">
        <v>103</v>
      </c>
      <c r="I15" s="12" t="s">
        <v>104</v>
      </c>
      <c r="J15" s="12" t="s">
        <v>105</v>
      </c>
    </row>
    <row r="16" spans="1:12" x14ac:dyDescent="0.3">
      <c r="A16" s="14" t="s">
        <v>90</v>
      </c>
      <c r="B16" s="16">
        <v>0.38194444444444442</v>
      </c>
      <c r="C16" s="16">
        <v>0.4236111111111111</v>
      </c>
      <c r="D16" s="14"/>
      <c r="F16" s="12" t="s">
        <v>106</v>
      </c>
      <c r="G16" s="12" t="s">
        <v>107</v>
      </c>
      <c r="H16" s="12">
        <v>66</v>
      </c>
      <c r="I16" s="12">
        <v>580</v>
      </c>
      <c r="J16" s="12" t="s">
        <v>108</v>
      </c>
    </row>
    <row r="17" spans="1:10" x14ac:dyDescent="0.3">
      <c r="A17" s="14" t="s">
        <v>91</v>
      </c>
      <c r="B17" s="16">
        <v>0.3888888888888889</v>
      </c>
      <c r="C17" s="16">
        <v>0.41666666666666669</v>
      </c>
      <c r="D17" s="14"/>
      <c r="F17" s="12" t="s">
        <v>109</v>
      </c>
      <c r="G17" s="12" t="s">
        <v>107</v>
      </c>
      <c r="H17" s="12">
        <v>48</v>
      </c>
      <c r="I17" s="12">
        <v>700</v>
      </c>
      <c r="J17" s="12" t="s">
        <v>108</v>
      </c>
    </row>
    <row r="18" spans="1:10" x14ac:dyDescent="0.3">
      <c r="A18" s="14" t="s">
        <v>92</v>
      </c>
      <c r="B18" s="16">
        <v>0.38541666666666669</v>
      </c>
      <c r="C18" s="16">
        <v>0.44791666666666669</v>
      </c>
      <c r="D18" s="14"/>
      <c r="F18" s="12" t="s">
        <v>110</v>
      </c>
      <c r="G18" s="12" t="s">
        <v>111</v>
      </c>
      <c r="H18" s="12">
        <v>32</v>
      </c>
      <c r="I18" s="12">
        <v>650</v>
      </c>
      <c r="J18" s="12" t="s">
        <v>112</v>
      </c>
    </row>
    <row r="19" spans="1:10" x14ac:dyDescent="0.3">
      <c r="A19" s="14" t="s">
        <v>93</v>
      </c>
      <c r="B19" s="16">
        <v>0.40625</v>
      </c>
      <c r="C19" s="16">
        <v>0.57291666666666663</v>
      </c>
      <c r="D19" s="14"/>
      <c r="F19" s="12" t="s">
        <v>113</v>
      </c>
      <c r="G19" s="12" t="s">
        <v>111</v>
      </c>
      <c r="H19" s="12">
        <v>29</v>
      </c>
      <c r="I19" s="12">
        <v>500</v>
      </c>
      <c r="J19" s="12" t="s">
        <v>112</v>
      </c>
    </row>
    <row r="20" spans="1:10" x14ac:dyDescent="0.3">
      <c r="A20" s="14" t="s">
        <v>94</v>
      </c>
      <c r="B20" s="16">
        <v>0.39583333333333331</v>
      </c>
      <c r="C20" s="16">
        <v>0.67708333333333337</v>
      </c>
      <c r="D20" s="14"/>
      <c r="F20" s="12" t="s">
        <v>114</v>
      </c>
      <c r="G20" s="12" t="s">
        <v>111</v>
      </c>
      <c r="H20" s="12">
        <v>46</v>
      </c>
      <c r="I20" s="12">
        <v>685</v>
      </c>
      <c r="J20" s="12" t="s">
        <v>115</v>
      </c>
    </row>
    <row r="21" spans="1:10" x14ac:dyDescent="0.3">
      <c r="A21" s="14" t="s">
        <v>95</v>
      </c>
      <c r="B21" s="16">
        <v>0.39930555555555558</v>
      </c>
      <c r="C21" s="16">
        <v>0.45833333333333331</v>
      </c>
      <c r="D21" s="14"/>
      <c r="F21" s="12" t="s">
        <v>116</v>
      </c>
      <c r="G21" s="12" t="s">
        <v>117</v>
      </c>
      <c r="H21" s="12">
        <v>33</v>
      </c>
      <c r="I21" s="12">
        <v>420</v>
      </c>
      <c r="J21" s="12" t="s">
        <v>112</v>
      </c>
    </row>
    <row r="22" spans="1:10" x14ac:dyDescent="0.3">
      <c r="A22" s="14" t="s">
        <v>96</v>
      </c>
      <c r="B22" s="16">
        <v>0.38541666666666669</v>
      </c>
      <c r="C22" s="16">
        <v>0.44791666666666669</v>
      </c>
      <c r="D22" s="14"/>
      <c r="F22" s="12" t="s">
        <v>118</v>
      </c>
      <c r="G22" s="12" t="s">
        <v>117</v>
      </c>
      <c r="H22" s="12">
        <v>52</v>
      </c>
      <c r="I22" s="12">
        <v>600</v>
      </c>
      <c r="J22" s="12" t="s">
        <v>115</v>
      </c>
    </row>
    <row r="23" spans="1:10" x14ac:dyDescent="0.3">
      <c r="A23" s="14" t="s">
        <v>99</v>
      </c>
      <c r="B23" s="16">
        <v>0.40625</v>
      </c>
      <c r="C23" s="16">
        <v>0.60416666666666663</v>
      </c>
      <c r="D23" s="14"/>
      <c r="F23" s="12" t="s">
        <v>119</v>
      </c>
      <c r="G23" s="12" t="s">
        <v>111</v>
      </c>
      <c r="H23" s="12">
        <v>45</v>
      </c>
      <c r="I23" s="12">
        <v>360</v>
      </c>
      <c r="J23" s="12" t="s">
        <v>112</v>
      </c>
    </row>
    <row r="24" spans="1:10" x14ac:dyDescent="0.3">
      <c r="A24" s="14" t="s">
        <v>97</v>
      </c>
      <c r="B24" s="16">
        <v>0.39583333333333331</v>
      </c>
      <c r="C24" s="16">
        <v>0.60416666666666663</v>
      </c>
      <c r="D24" s="14"/>
      <c r="F24" s="18"/>
      <c r="G24" s="18"/>
      <c r="H24" s="18"/>
      <c r="I24" s="19"/>
      <c r="J24" s="19"/>
    </row>
    <row r="25" spans="1:10" x14ac:dyDescent="0.3">
      <c r="A25" s="14" t="s">
        <v>98</v>
      </c>
      <c r="B25" s="16">
        <v>0.39930555555555558</v>
      </c>
      <c r="C25" s="16">
        <v>0.44097222222222227</v>
      </c>
      <c r="D25" s="14"/>
      <c r="F25" s="54" t="s">
        <v>120</v>
      </c>
      <c r="G25" s="54"/>
      <c r="H25" s="54"/>
      <c r="I25" s="54"/>
      <c r="J25" s="12"/>
    </row>
    <row r="27" spans="1:10" x14ac:dyDescent="0.3">
      <c r="A27" s="20" t="s">
        <v>122</v>
      </c>
      <c r="B27" s="21" t="s">
        <v>123</v>
      </c>
    </row>
    <row r="28" spans="1:10" x14ac:dyDescent="0.3">
      <c r="A28" s="10" t="s">
        <v>124</v>
      </c>
      <c r="B28" s="1" t="s">
        <v>125</v>
      </c>
      <c r="C28" s="1" t="s">
        <v>126</v>
      </c>
      <c r="D28" s="1" t="s">
        <v>127</v>
      </c>
      <c r="E28" s="22" t="s">
        <v>128</v>
      </c>
    </row>
    <row r="29" spans="1:10" x14ac:dyDescent="0.3">
      <c r="A29" s="1" t="s">
        <v>129</v>
      </c>
      <c r="B29" s="1" t="s">
        <v>130</v>
      </c>
      <c r="C29" s="1" t="s">
        <v>131</v>
      </c>
      <c r="D29" s="1" t="s">
        <v>132</v>
      </c>
      <c r="E29" s="1"/>
    </row>
    <row r="30" spans="1:10" x14ac:dyDescent="0.3">
      <c r="A30" s="1" t="s">
        <v>133</v>
      </c>
      <c r="B30" s="1" t="s">
        <v>134</v>
      </c>
      <c r="C30" s="1" t="s">
        <v>131</v>
      </c>
      <c r="D30" s="1" t="s">
        <v>135</v>
      </c>
      <c r="E30" s="1"/>
    </row>
    <row r="31" spans="1:10" x14ac:dyDescent="0.3">
      <c r="A31" s="1" t="s">
        <v>133</v>
      </c>
      <c r="B31" s="1" t="s">
        <v>136</v>
      </c>
      <c r="C31" s="1" t="s">
        <v>131</v>
      </c>
      <c r="D31" s="1" t="s">
        <v>137</v>
      </c>
      <c r="E31" s="1"/>
    </row>
    <row r="32" spans="1:10" x14ac:dyDescent="0.3">
      <c r="A32" s="1" t="s">
        <v>138</v>
      </c>
      <c r="B32" s="1" t="s">
        <v>139</v>
      </c>
      <c r="C32" s="1" t="s">
        <v>131</v>
      </c>
      <c r="D32" s="1" t="s">
        <v>132</v>
      </c>
      <c r="E32" s="1"/>
    </row>
    <row r="33" spans="1:5" x14ac:dyDescent="0.3">
      <c r="A33" s="1" t="s">
        <v>140</v>
      </c>
      <c r="B33" s="1" t="s">
        <v>141</v>
      </c>
      <c r="C33" s="1" t="s">
        <v>142</v>
      </c>
      <c r="D33" s="1" t="s">
        <v>135</v>
      </c>
      <c r="E33" s="1"/>
    </row>
    <row r="34" spans="1:5" x14ac:dyDescent="0.3">
      <c r="A34" s="1" t="s">
        <v>143</v>
      </c>
      <c r="B34" s="1" t="s">
        <v>144</v>
      </c>
      <c r="C34" s="1" t="s">
        <v>142</v>
      </c>
      <c r="D34" s="1" t="s">
        <v>132</v>
      </c>
      <c r="E34" s="1"/>
    </row>
    <row r="35" spans="1:5" x14ac:dyDescent="0.3">
      <c r="A35" s="1" t="s">
        <v>145</v>
      </c>
      <c r="B35" s="1" t="s">
        <v>146</v>
      </c>
      <c r="C35" s="1" t="s">
        <v>131</v>
      </c>
      <c r="D35" s="1" t="s">
        <v>137</v>
      </c>
      <c r="E35" s="1"/>
    </row>
    <row r="36" spans="1:5" x14ac:dyDescent="0.3">
      <c r="A36" s="1" t="s">
        <v>147</v>
      </c>
      <c r="B36" s="1" t="s">
        <v>148</v>
      </c>
      <c r="C36" s="1" t="s">
        <v>142</v>
      </c>
      <c r="D36" s="1" t="s">
        <v>132</v>
      </c>
      <c r="E36" s="1"/>
    </row>
    <row r="37" spans="1:5" x14ac:dyDescent="0.3">
      <c r="A37" s="1" t="s">
        <v>149</v>
      </c>
      <c r="B37" s="1" t="s">
        <v>150</v>
      </c>
      <c r="C37" s="1" t="s">
        <v>142</v>
      </c>
      <c r="D37" s="1" t="s">
        <v>135</v>
      </c>
      <c r="E37" s="1"/>
    </row>
    <row r="38" spans="1:5" x14ac:dyDescent="0.3">
      <c r="A38" s="1" t="s">
        <v>151</v>
      </c>
      <c r="B38" s="1" t="s">
        <v>152</v>
      </c>
      <c r="C38" s="1" t="s">
        <v>131</v>
      </c>
      <c r="D38" s="1" t="s">
        <v>135</v>
      </c>
      <c r="E38" s="1"/>
    </row>
    <row r="39" spans="1:5" x14ac:dyDescent="0.3">
      <c r="A39" s="1" t="s">
        <v>151</v>
      </c>
      <c r="B39" s="1" t="s">
        <v>153</v>
      </c>
      <c r="C39" s="1" t="s">
        <v>142</v>
      </c>
      <c r="D39" s="1" t="s">
        <v>132</v>
      </c>
      <c r="E39" s="1"/>
    </row>
    <row r="40" spans="1:5" x14ac:dyDescent="0.3">
      <c r="B40" s="24" t="s">
        <v>162</v>
      </c>
    </row>
    <row r="41" spans="1:5" x14ac:dyDescent="0.3">
      <c r="B41" s="23" t="s">
        <v>154</v>
      </c>
      <c r="C41" s="22" t="s">
        <v>155</v>
      </c>
      <c r="D41" s="22" t="s">
        <v>156</v>
      </c>
      <c r="E41" s="22" t="s">
        <v>157</v>
      </c>
    </row>
    <row r="42" spans="1:5" x14ac:dyDescent="0.3">
      <c r="B42" s="10" t="s">
        <v>158</v>
      </c>
      <c r="C42" s="10" t="s">
        <v>159</v>
      </c>
      <c r="D42" s="10" t="s">
        <v>160</v>
      </c>
      <c r="E42" s="10" t="s">
        <v>161</v>
      </c>
    </row>
  </sheetData>
  <mergeCells count="3">
    <mergeCell ref="A12:E12"/>
    <mergeCell ref="B14:D14"/>
    <mergeCell ref="F25:I2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5"/>
  <sheetViews>
    <sheetView workbookViewId="0">
      <selection activeCell="G10" sqref="G10"/>
    </sheetView>
  </sheetViews>
  <sheetFormatPr defaultRowHeight="16.5" x14ac:dyDescent="0.3"/>
  <sheetData>
    <row r="1" spans="1:10" x14ac:dyDescent="0.15">
      <c r="A1" s="25" t="s">
        <v>163</v>
      </c>
      <c r="B1" s="25"/>
      <c r="C1" s="25"/>
      <c r="D1" s="25"/>
      <c r="E1" s="25"/>
      <c r="F1" s="25"/>
      <c r="G1" s="25"/>
      <c r="H1" s="25"/>
      <c r="I1" s="25"/>
      <c r="J1" s="26"/>
    </row>
    <row r="2" spans="1:10" x14ac:dyDescent="0.15">
      <c r="A2" s="25"/>
      <c r="B2" s="25"/>
      <c r="C2" s="25"/>
      <c r="D2" s="26"/>
      <c r="E2" s="26"/>
      <c r="F2" s="26"/>
      <c r="G2" s="26"/>
      <c r="H2" s="26"/>
      <c r="I2" s="26"/>
      <c r="J2" s="26"/>
    </row>
    <row r="3" spans="1:10" x14ac:dyDescent="0.15">
      <c r="A3" s="27" t="s">
        <v>164</v>
      </c>
      <c r="B3" s="28">
        <v>30</v>
      </c>
      <c r="C3" s="25"/>
      <c r="D3" s="26"/>
      <c r="E3" s="26"/>
      <c r="F3" s="26"/>
      <c r="G3" s="26"/>
      <c r="H3" s="26"/>
      <c r="I3" s="26"/>
      <c r="J3" s="26"/>
    </row>
    <row r="4" spans="1:10" x14ac:dyDescent="0.15">
      <c r="A4" s="29" t="s">
        <v>165</v>
      </c>
      <c r="B4" s="30">
        <v>100</v>
      </c>
      <c r="C4" s="25"/>
      <c r="D4" s="31"/>
      <c r="E4" s="32"/>
      <c r="F4" s="55" t="s">
        <v>166</v>
      </c>
      <c r="G4" s="55"/>
      <c r="H4" s="55"/>
      <c r="I4" s="55"/>
      <c r="J4" s="55"/>
    </row>
    <row r="5" spans="1:10" x14ac:dyDescent="0.3">
      <c r="A5" s="33" t="s">
        <v>167</v>
      </c>
      <c r="B5" s="34">
        <f>B3*B4</f>
        <v>3000</v>
      </c>
      <c r="C5" s="25"/>
      <c r="D5" s="35"/>
      <c r="E5" s="36"/>
      <c r="F5" s="37">
        <v>10</v>
      </c>
      <c r="G5" s="37">
        <v>20</v>
      </c>
      <c r="H5" s="37">
        <v>30</v>
      </c>
      <c r="I5" s="37">
        <v>40</v>
      </c>
      <c r="J5" s="37">
        <v>50</v>
      </c>
    </row>
    <row r="6" spans="1:10" x14ac:dyDescent="0.3">
      <c r="A6" s="25"/>
      <c r="B6" s="38"/>
      <c r="C6" s="25"/>
      <c r="D6" s="56" t="s">
        <v>168</v>
      </c>
      <c r="E6" s="39">
        <v>50</v>
      </c>
      <c r="F6" s="40"/>
      <c r="G6" s="40"/>
      <c r="H6" s="40"/>
      <c r="I6" s="40"/>
      <c r="J6" s="40"/>
    </row>
    <row r="7" spans="1:10" x14ac:dyDescent="0.3">
      <c r="A7" s="27" t="s">
        <v>169</v>
      </c>
      <c r="B7" s="41">
        <v>900</v>
      </c>
      <c r="C7" s="25"/>
      <c r="D7" s="57"/>
      <c r="E7" s="39">
        <v>60</v>
      </c>
      <c r="F7" s="40"/>
      <c r="G7" s="40"/>
      <c r="H7" s="40"/>
      <c r="I7" s="40"/>
      <c r="J7" s="40"/>
    </row>
    <row r="8" spans="1:10" x14ac:dyDescent="0.3">
      <c r="A8" s="33" t="s">
        <v>170</v>
      </c>
      <c r="B8" s="36">
        <f>B5-B7</f>
        <v>2100</v>
      </c>
      <c r="C8" s="25"/>
      <c r="D8" s="57"/>
      <c r="E8" s="39">
        <v>70</v>
      </c>
      <c r="F8" s="40"/>
      <c r="G8" s="40"/>
      <c r="H8" s="40"/>
      <c r="I8" s="40"/>
      <c r="J8" s="40"/>
    </row>
    <row r="9" spans="1:10" x14ac:dyDescent="0.3">
      <c r="A9" s="25"/>
      <c r="B9" s="38"/>
      <c r="C9" s="25"/>
      <c r="D9" s="57"/>
      <c r="E9" s="39">
        <v>80</v>
      </c>
      <c r="F9" s="40"/>
      <c r="G9" s="40"/>
      <c r="H9" s="40"/>
      <c r="I9" s="40"/>
      <c r="J9" s="40"/>
    </row>
    <row r="10" spans="1:10" x14ac:dyDescent="0.3">
      <c r="A10" s="27" t="s">
        <v>171</v>
      </c>
      <c r="B10" s="41">
        <v>50</v>
      </c>
      <c r="C10" s="25"/>
      <c r="D10" s="57"/>
      <c r="E10" s="39">
        <v>90</v>
      </c>
      <c r="F10" s="40"/>
      <c r="G10" s="40"/>
      <c r="H10" s="40"/>
      <c r="I10" s="40"/>
      <c r="J10" s="40"/>
    </row>
    <row r="11" spans="1:10" x14ac:dyDescent="0.3">
      <c r="A11" s="29" t="s">
        <v>172</v>
      </c>
      <c r="B11" s="30">
        <v>10</v>
      </c>
      <c r="C11" s="25"/>
      <c r="D11" s="57"/>
      <c r="E11" s="39">
        <v>100</v>
      </c>
      <c r="F11" s="40"/>
      <c r="G11" s="40"/>
      <c r="H11" s="40"/>
      <c r="I11" s="40"/>
      <c r="J11" s="40"/>
    </row>
    <row r="12" spans="1:10" x14ac:dyDescent="0.3">
      <c r="A12" s="33" t="s">
        <v>173</v>
      </c>
      <c r="B12" s="36">
        <f>$B$8-$B$10-$B$11</f>
        <v>2040</v>
      </c>
      <c r="C12" s="25"/>
      <c r="D12" s="57"/>
      <c r="E12" s="39">
        <v>110</v>
      </c>
      <c r="F12" s="40"/>
      <c r="G12" s="40"/>
      <c r="H12" s="40"/>
      <c r="I12" s="40"/>
      <c r="J12" s="40"/>
    </row>
    <row r="13" spans="1:10" x14ac:dyDescent="0.15">
      <c r="A13" s="26"/>
      <c r="B13" s="26"/>
      <c r="C13" s="26"/>
      <c r="D13" s="57"/>
      <c r="E13" s="39">
        <v>120</v>
      </c>
      <c r="F13" s="40"/>
      <c r="G13" s="40"/>
      <c r="H13" s="40"/>
      <c r="I13" s="40"/>
      <c r="J13" s="40"/>
    </row>
    <row r="14" spans="1:10" x14ac:dyDescent="0.15">
      <c r="A14" s="26"/>
      <c r="B14" s="26"/>
      <c r="C14" s="26"/>
      <c r="D14" s="57"/>
      <c r="E14" s="39">
        <v>130</v>
      </c>
      <c r="F14" s="40"/>
      <c r="G14" s="40"/>
      <c r="H14" s="40"/>
      <c r="I14" s="40"/>
      <c r="J14" s="40"/>
    </row>
    <row r="15" spans="1:10" x14ac:dyDescent="0.15">
      <c r="A15" s="26"/>
      <c r="B15" s="26"/>
      <c r="C15" s="26"/>
      <c r="D15" s="57"/>
      <c r="E15" s="39">
        <v>140</v>
      </c>
      <c r="F15" s="40"/>
      <c r="G15" s="40"/>
      <c r="H15" s="40"/>
      <c r="I15" s="40"/>
      <c r="J15" s="40"/>
    </row>
  </sheetData>
  <mergeCells count="2">
    <mergeCell ref="F4:J4"/>
    <mergeCell ref="D6:D1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1"/>
  <sheetViews>
    <sheetView workbookViewId="0">
      <selection activeCell="D5" sqref="D5"/>
    </sheetView>
  </sheetViews>
  <sheetFormatPr defaultRowHeight="16.5" x14ac:dyDescent="0.3"/>
  <cols>
    <col min="1" max="1" width="22.25" style="9" bestFit="1" customWidth="1"/>
    <col min="2" max="2" width="8.75" style="9" bestFit="1" customWidth="1"/>
    <col min="3" max="16384" width="9" style="9"/>
  </cols>
  <sheetData>
    <row r="1" spans="1:2" x14ac:dyDescent="0.3">
      <c r="A1" t="s">
        <v>174</v>
      </c>
      <c r="B1"/>
    </row>
    <row r="2" spans="1:2" x14ac:dyDescent="0.3">
      <c r="A2" s="42" t="s">
        <v>175</v>
      </c>
      <c r="B2" s="42" t="s">
        <v>176</v>
      </c>
    </row>
    <row r="3" spans="1:2" x14ac:dyDescent="0.3">
      <c r="A3" s="3" t="s">
        <v>177</v>
      </c>
      <c r="B3" s="3">
        <v>3000</v>
      </c>
    </row>
    <row r="4" spans="1:2" x14ac:dyDescent="0.3">
      <c r="A4" s="3" t="s">
        <v>178</v>
      </c>
      <c r="B4" s="3">
        <v>2000</v>
      </c>
    </row>
    <row r="5" spans="1:2" x14ac:dyDescent="0.3">
      <c r="A5" s="3" t="s">
        <v>179</v>
      </c>
      <c r="B5" s="43">
        <v>3000</v>
      </c>
    </row>
    <row r="6" spans="1:2" x14ac:dyDescent="0.3">
      <c r="A6" s="3" t="s">
        <v>180</v>
      </c>
      <c r="B6" s="3">
        <v>300</v>
      </c>
    </row>
    <row r="7" spans="1:2" x14ac:dyDescent="0.3">
      <c r="A7"/>
      <c r="B7"/>
    </row>
    <row r="8" spans="1:2" x14ac:dyDescent="0.3">
      <c r="A8" s="3" t="s">
        <v>181</v>
      </c>
      <c r="B8" s="43">
        <f>B3*B5</f>
        <v>9000000</v>
      </c>
    </row>
    <row r="9" spans="1:2" x14ac:dyDescent="0.3">
      <c r="A9" s="3" t="s">
        <v>182</v>
      </c>
      <c r="B9" s="43">
        <f>B3-B4</f>
        <v>1000</v>
      </c>
    </row>
    <row r="10" spans="1:2" x14ac:dyDescent="0.3">
      <c r="A10" s="3" t="s">
        <v>183</v>
      </c>
      <c r="B10" s="43">
        <f>B9*B6</f>
        <v>300000</v>
      </c>
    </row>
    <row r="11" spans="1:2" x14ac:dyDescent="0.3">
      <c r="A11" s="3" t="s">
        <v>184</v>
      </c>
      <c r="B11" s="44">
        <f>B10/B8</f>
        <v>3.3333333333333333E-2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3"/>
  <sheetViews>
    <sheetView zoomScale="130" zoomScaleNormal="130" workbookViewId="0">
      <selection activeCell="F6" sqref="F6"/>
    </sheetView>
  </sheetViews>
  <sheetFormatPr defaultRowHeight="16.5" x14ac:dyDescent="0.3"/>
  <cols>
    <col min="5" max="5" width="5.625" customWidth="1"/>
  </cols>
  <sheetData>
    <row r="1" spans="1:4" ht="20.25" x14ac:dyDescent="0.3">
      <c r="A1" s="58" t="s">
        <v>200</v>
      </c>
      <c r="B1" s="58"/>
      <c r="C1" s="58"/>
      <c r="D1" s="58"/>
    </row>
    <row r="3" spans="1:4" x14ac:dyDescent="0.3">
      <c r="A3" s="1" t="s">
        <v>199</v>
      </c>
      <c r="B3" s="1" t="s">
        <v>198</v>
      </c>
      <c r="C3" s="1" t="s">
        <v>197</v>
      </c>
      <c r="D3" s="1" t="s">
        <v>196</v>
      </c>
    </row>
    <row r="4" spans="1:4" x14ac:dyDescent="0.3">
      <c r="A4" s="1" t="s">
        <v>195</v>
      </c>
      <c r="B4" s="46">
        <v>25000</v>
      </c>
      <c r="C4" s="46">
        <v>12000</v>
      </c>
      <c r="D4" s="45"/>
    </row>
    <row r="5" spans="1:4" x14ac:dyDescent="0.3">
      <c r="A5" s="1" t="s">
        <v>194</v>
      </c>
      <c r="B5" s="46">
        <v>18000</v>
      </c>
      <c r="C5" s="46">
        <v>7500</v>
      </c>
      <c r="D5" s="45"/>
    </row>
    <row r="6" spans="1:4" x14ac:dyDescent="0.3">
      <c r="A6" s="1" t="s">
        <v>193</v>
      </c>
      <c r="B6" s="46">
        <v>20000</v>
      </c>
      <c r="C6" s="46">
        <v>12000</v>
      </c>
      <c r="D6" s="45"/>
    </row>
    <row r="7" spans="1:4" x14ac:dyDescent="0.3">
      <c r="A7" s="1" t="s">
        <v>192</v>
      </c>
      <c r="B7" s="46">
        <v>10000</v>
      </c>
      <c r="C7" s="46">
        <v>4000</v>
      </c>
      <c r="D7" s="45"/>
    </row>
    <row r="8" spans="1:4" x14ac:dyDescent="0.3">
      <c r="A8" s="1" t="s">
        <v>191</v>
      </c>
      <c r="B8" s="46">
        <v>27000</v>
      </c>
      <c r="C8" s="46">
        <v>18000</v>
      </c>
      <c r="D8" s="45"/>
    </row>
    <row r="9" spans="1:4" x14ac:dyDescent="0.3">
      <c r="A9" s="1" t="s">
        <v>190</v>
      </c>
      <c r="B9" s="46">
        <v>30000</v>
      </c>
      <c r="C9" s="46">
        <v>20000</v>
      </c>
      <c r="D9" s="45"/>
    </row>
    <row r="10" spans="1:4" x14ac:dyDescent="0.3">
      <c r="A10" s="1" t="s">
        <v>189</v>
      </c>
      <c r="B10" s="46">
        <v>20000</v>
      </c>
      <c r="C10" s="46">
        <v>6500</v>
      </c>
      <c r="D10" s="45"/>
    </row>
    <row r="11" spans="1:4" x14ac:dyDescent="0.3">
      <c r="A11" s="1" t="s">
        <v>188</v>
      </c>
      <c r="B11" s="46">
        <v>15000</v>
      </c>
      <c r="C11" s="46">
        <v>8000</v>
      </c>
      <c r="D11" s="45"/>
    </row>
    <row r="12" spans="1:4" x14ac:dyDescent="0.3">
      <c r="A12" s="1" t="s">
        <v>187</v>
      </c>
      <c r="B12" s="46">
        <v>18000</v>
      </c>
      <c r="C12" s="46">
        <v>10000</v>
      </c>
      <c r="D12" s="45"/>
    </row>
    <row r="13" spans="1:4" x14ac:dyDescent="0.3">
      <c r="A13" s="1" t="s">
        <v>186</v>
      </c>
      <c r="B13" s="46">
        <v>22000</v>
      </c>
      <c r="C13" s="46">
        <v>8000</v>
      </c>
      <c r="D13" s="45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1"/>
  <sheetViews>
    <sheetView topLeftCell="A14" zoomScale="130" zoomScaleNormal="130" workbookViewId="0">
      <selection activeCell="I11" sqref="I11"/>
    </sheetView>
  </sheetViews>
  <sheetFormatPr defaultRowHeight="16.5" x14ac:dyDescent="0.3"/>
  <cols>
    <col min="2" max="2" width="11" bestFit="1" customWidth="1"/>
    <col min="3" max="5" width="9" customWidth="1"/>
  </cols>
  <sheetData>
    <row r="1" spans="1:5" ht="20.25" x14ac:dyDescent="0.3">
      <c r="A1" s="58" t="s">
        <v>212</v>
      </c>
      <c r="B1" s="58"/>
      <c r="C1" s="58"/>
      <c r="D1" s="58"/>
      <c r="E1" s="58"/>
    </row>
    <row r="3" spans="1:5" x14ac:dyDescent="0.3">
      <c r="A3" s="1" t="s">
        <v>211</v>
      </c>
      <c r="B3" s="1" t="s">
        <v>210</v>
      </c>
      <c r="C3" s="1" t="s">
        <v>209</v>
      </c>
      <c r="D3" s="1" t="s">
        <v>208</v>
      </c>
      <c r="E3" s="1" t="s">
        <v>207</v>
      </c>
    </row>
    <row r="4" spans="1:5" x14ac:dyDescent="0.3">
      <c r="A4" s="1" t="s">
        <v>205</v>
      </c>
      <c r="B4" s="1" t="s">
        <v>206</v>
      </c>
      <c r="C4" s="47">
        <v>2468</v>
      </c>
      <c r="D4" s="47">
        <v>2471</v>
      </c>
      <c r="E4" s="47">
        <f t="shared" ref="E4:E11" si="0">(C4+D4)/2</f>
        <v>2469.5</v>
      </c>
    </row>
    <row r="5" spans="1:5" x14ac:dyDescent="0.3">
      <c r="A5" s="1" t="s">
        <v>204</v>
      </c>
      <c r="B5" s="1" t="s">
        <v>206</v>
      </c>
      <c r="C5" s="47">
        <v>3522</v>
      </c>
      <c r="D5" s="47">
        <v>2448</v>
      </c>
      <c r="E5" s="47">
        <f t="shared" si="0"/>
        <v>2985</v>
      </c>
    </row>
    <row r="6" spans="1:5" x14ac:dyDescent="0.3">
      <c r="A6" s="1" t="s">
        <v>203</v>
      </c>
      <c r="B6" s="1" t="s">
        <v>206</v>
      </c>
      <c r="C6" s="47">
        <v>2158</v>
      </c>
      <c r="D6" s="47">
        <v>2685</v>
      </c>
      <c r="E6" s="47">
        <f t="shared" si="0"/>
        <v>2421.5</v>
      </c>
    </row>
    <row r="7" spans="1:5" x14ac:dyDescent="0.3">
      <c r="A7" s="1" t="s">
        <v>202</v>
      </c>
      <c r="B7" s="1" t="s">
        <v>206</v>
      </c>
      <c r="C7" s="47">
        <v>1068</v>
      </c>
      <c r="D7" s="47">
        <v>1359</v>
      </c>
      <c r="E7" s="47">
        <f t="shared" si="0"/>
        <v>1213.5</v>
      </c>
    </row>
    <row r="8" spans="1:5" x14ac:dyDescent="0.3">
      <c r="A8" s="1" t="s">
        <v>205</v>
      </c>
      <c r="B8" s="1" t="s">
        <v>201</v>
      </c>
      <c r="C8" s="47">
        <v>3026</v>
      </c>
      <c r="D8" s="47">
        <v>2385</v>
      </c>
      <c r="E8" s="47">
        <f t="shared" si="0"/>
        <v>2705.5</v>
      </c>
    </row>
    <row r="9" spans="1:5" x14ac:dyDescent="0.3">
      <c r="A9" s="1" t="s">
        <v>204</v>
      </c>
      <c r="B9" s="1" t="s">
        <v>201</v>
      </c>
      <c r="C9" s="47">
        <v>2198</v>
      </c>
      <c r="D9" s="47">
        <v>2005</v>
      </c>
      <c r="E9" s="47">
        <f t="shared" si="0"/>
        <v>2101.5</v>
      </c>
    </row>
    <row r="10" spans="1:5" x14ac:dyDescent="0.3">
      <c r="A10" s="1" t="s">
        <v>203</v>
      </c>
      <c r="B10" s="1" t="s">
        <v>201</v>
      </c>
      <c r="C10" s="47">
        <v>1235</v>
      </c>
      <c r="D10" s="47">
        <v>2685</v>
      </c>
      <c r="E10" s="47">
        <f t="shared" si="0"/>
        <v>1960</v>
      </c>
    </row>
    <row r="11" spans="1:5" x14ac:dyDescent="0.3">
      <c r="A11" s="1" t="s">
        <v>202</v>
      </c>
      <c r="B11" s="1" t="s">
        <v>201</v>
      </c>
      <c r="C11" s="47">
        <v>1998</v>
      </c>
      <c r="D11" s="47">
        <v>1688</v>
      </c>
      <c r="E11" s="47">
        <f t="shared" si="0"/>
        <v>1843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>ExTra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기풍 쌤</cp:lastModifiedBy>
  <dcterms:created xsi:type="dcterms:W3CDTF">2012-07-13T12:11:43Z</dcterms:created>
  <dcterms:modified xsi:type="dcterms:W3CDTF">2021-01-04T08:19:51Z</dcterms:modified>
</cp:coreProperties>
</file>