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ssi\OneDrive\바탕 화면\"/>
    </mc:Choice>
  </mc:AlternateContent>
  <bookViews>
    <workbookView xWindow="0" yWindow="0" windowWidth="23451" windowHeight="12883"/>
  </bookViews>
  <sheets>
    <sheet name="계산작업1" sheetId="1" r:id="rId1"/>
    <sheet name="계산작업2" sheetId="2" r:id="rId2"/>
    <sheet name="계산작업3" sheetId="3" r:id="rId3"/>
    <sheet name="계산작업4" sheetId="4" r:id="rId4"/>
    <sheet name="계산작업5" sheetId="5" r:id="rId5"/>
    <sheet name="계산작업4 정답" sheetId="6" r:id="rId6"/>
    <sheet name="계산작업5 정답" sheetId="7" r:id="rId7"/>
  </sheets>
  <externalReferences>
    <externalReference r:id="rId8"/>
  </externalReferences>
  <definedNames>
    <definedName name="수강과목">'[1]수강과목(일반,대학생)'!$C$4:$C$22</definedName>
    <definedName name="수강과목2">'[1] 수강목록'!$C$4:$C$13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7" i="7" l="1"/>
  <c r="D37" i="7"/>
  <c r="C37" i="7"/>
  <c r="E24" i="7"/>
  <c r="E23" i="7"/>
  <c r="L22" i="7"/>
  <c r="E22" i="7"/>
  <c r="L21" i="7"/>
  <c r="E21" i="7"/>
  <c r="L20" i="7"/>
  <c r="E20" i="7"/>
  <c r="L19" i="7"/>
  <c r="E19" i="7"/>
  <c r="L18" i="7"/>
  <c r="E18" i="7"/>
  <c r="L17" i="7"/>
  <c r="E17" i="7"/>
  <c r="L16" i="7"/>
  <c r="E16" i="7"/>
  <c r="L15" i="7"/>
  <c r="E15" i="7"/>
  <c r="L11" i="7"/>
  <c r="E11" i="7"/>
  <c r="L10" i="7"/>
  <c r="E10" i="7"/>
  <c r="L9" i="7"/>
  <c r="E9" i="7"/>
  <c r="L8" i="7"/>
  <c r="E8" i="7"/>
  <c r="L7" i="7"/>
  <c r="E7" i="7"/>
  <c r="L6" i="7"/>
  <c r="E6" i="7"/>
  <c r="L5" i="7"/>
  <c r="E5" i="7"/>
  <c r="L4" i="7"/>
  <c r="E4" i="7"/>
  <c r="L3" i="7"/>
  <c r="E3" i="7"/>
  <c r="D33" i="6"/>
  <c r="D32" i="6"/>
  <c r="D31" i="6"/>
  <c r="D30" i="6"/>
  <c r="D29" i="6"/>
  <c r="D28" i="6"/>
  <c r="D27" i="6"/>
  <c r="J23" i="6"/>
  <c r="E23" i="6"/>
  <c r="E22" i="6"/>
  <c r="E21" i="6"/>
  <c r="E20" i="6"/>
  <c r="E19" i="6"/>
  <c r="E18" i="6"/>
  <c r="E17" i="6"/>
  <c r="E16" i="6"/>
  <c r="E15" i="6"/>
  <c r="K11" i="6"/>
  <c r="E11" i="6"/>
  <c r="E10" i="6"/>
  <c r="E9" i="6"/>
  <c r="E8" i="6"/>
  <c r="E7" i="6"/>
  <c r="E6" i="6"/>
  <c r="E5" i="6"/>
  <c r="E4" i="6"/>
  <c r="E3" i="6"/>
  <c r="E15" i="5" l="1"/>
  <c r="E16" i="5"/>
  <c r="E17" i="5"/>
  <c r="E18" i="5"/>
  <c r="E19" i="5"/>
  <c r="E20" i="5"/>
  <c r="E21" i="5"/>
  <c r="E22" i="5"/>
  <c r="E23" i="5"/>
  <c r="D23" i="3" l="1"/>
  <c r="D22" i="3"/>
  <c r="D21" i="3"/>
  <c r="D20" i="3"/>
  <c r="D19" i="3"/>
  <c r="D18" i="3"/>
  <c r="D17" i="3"/>
  <c r="D16" i="3"/>
  <c r="D15" i="3"/>
  <c r="E11" i="3"/>
  <c r="E10" i="3"/>
  <c r="E9" i="3"/>
  <c r="E8" i="3"/>
  <c r="E7" i="3"/>
  <c r="E6" i="3"/>
  <c r="E5" i="3"/>
  <c r="E4" i="3"/>
  <c r="E3" i="3"/>
  <c r="E1" i="2" l="1"/>
  <c r="J17" i="2"/>
  <c r="J18" i="2"/>
  <c r="J19" i="2"/>
  <c r="J20" i="2"/>
  <c r="J21" i="2"/>
  <c r="J22" i="2"/>
  <c r="J23" i="2"/>
  <c r="J24" i="2"/>
  <c r="J25" i="2"/>
  <c r="J26" i="2"/>
  <c r="E31" i="2"/>
  <c r="E32" i="2"/>
  <c r="E33" i="2"/>
  <c r="E34" i="2"/>
  <c r="E35" i="2"/>
  <c r="E36" i="2"/>
  <c r="E37" i="2"/>
  <c r="E38" i="2"/>
  <c r="E39" i="2"/>
  <c r="L3" i="1" l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</calcChain>
</file>

<file path=xl/sharedStrings.xml><?xml version="1.0" encoding="utf-8"?>
<sst xmlns="http://schemas.openxmlformats.org/spreadsheetml/2006/main" count="1064" uniqueCount="530">
  <si>
    <t>여</t>
    <phoneticPr fontId="2" type="noConversion"/>
  </si>
  <si>
    <t>한산의</t>
    <phoneticPr fontId="2" type="noConversion"/>
  </si>
  <si>
    <t>유희지</t>
    <phoneticPr fontId="2" type="noConversion"/>
  </si>
  <si>
    <t>남</t>
    <phoneticPr fontId="2" type="noConversion"/>
  </si>
  <si>
    <t>이재휘</t>
    <phoneticPr fontId="2" type="noConversion"/>
  </si>
  <si>
    <t>구주희</t>
    <phoneticPr fontId="2" type="noConversion"/>
  </si>
  <si>
    <t>방귀남</t>
    <phoneticPr fontId="2" type="noConversion"/>
  </si>
  <si>
    <t>정인간</t>
    <phoneticPr fontId="2" type="noConversion"/>
  </si>
  <si>
    <t>육해공</t>
    <phoneticPr fontId="2" type="noConversion"/>
  </si>
  <si>
    <t>하나로</t>
    <phoneticPr fontId="2" type="noConversion"/>
  </si>
  <si>
    <t>노숙자</t>
    <phoneticPr fontId="2" type="noConversion"/>
  </si>
  <si>
    <t>전세권</t>
    <phoneticPr fontId="2" type="noConversion"/>
  </si>
  <si>
    <t>결과</t>
    <phoneticPr fontId="2" type="noConversion"/>
  </si>
  <si>
    <t>점수</t>
    <phoneticPr fontId="2" type="noConversion"/>
  </si>
  <si>
    <t>성별</t>
    <phoneticPr fontId="2" type="noConversion"/>
  </si>
  <si>
    <t>성명</t>
    <phoneticPr fontId="2" type="noConversion"/>
  </si>
  <si>
    <t>학년</t>
    <phoneticPr fontId="2" type="noConversion"/>
  </si>
  <si>
    <t>교내 미술경시대회</t>
    <phoneticPr fontId="2" type="noConversion"/>
  </si>
  <si>
    <t>[표5]</t>
    <phoneticPr fontId="2" type="noConversion"/>
  </si>
  <si>
    <t>지역이 '강원도'인 판매금액의 평균</t>
    <phoneticPr fontId="2" type="noConversion"/>
  </si>
  <si>
    <t>강원도</t>
    <phoneticPr fontId="2" type="noConversion"/>
  </si>
  <si>
    <t>빵빠레오</t>
    <phoneticPr fontId="2" type="noConversion"/>
  </si>
  <si>
    <t>지역</t>
    <phoneticPr fontId="2" type="noConversion"/>
  </si>
  <si>
    <t>누구바</t>
    <phoneticPr fontId="2" type="noConversion"/>
  </si>
  <si>
    <t>부산</t>
    <phoneticPr fontId="2" type="noConversion"/>
  </si>
  <si>
    <t>수크리바</t>
    <phoneticPr fontId="2" type="noConversion"/>
  </si>
  <si>
    <t>대리</t>
    <phoneticPr fontId="2" type="noConversion"/>
  </si>
  <si>
    <t>생산부</t>
    <phoneticPr fontId="2" type="noConversion"/>
  </si>
  <si>
    <t>M-180922</t>
    <phoneticPr fontId="2" type="noConversion"/>
  </si>
  <si>
    <t>전환수</t>
    <phoneticPr fontId="2" type="noConversion"/>
  </si>
  <si>
    <t>충북</t>
    <phoneticPr fontId="2" type="noConversion"/>
  </si>
  <si>
    <t>부장</t>
    <phoneticPr fontId="2" type="noConversion"/>
  </si>
  <si>
    <t>기획부</t>
    <phoneticPr fontId="2" type="noConversion"/>
  </si>
  <si>
    <t>W-180704</t>
    <phoneticPr fontId="2" type="noConversion"/>
  </si>
  <si>
    <t>김상염</t>
    <phoneticPr fontId="2" type="noConversion"/>
  </si>
  <si>
    <t>더위사랑</t>
    <phoneticPr fontId="2" type="noConversion"/>
  </si>
  <si>
    <t>사원</t>
    <phoneticPr fontId="2" type="noConversion"/>
  </si>
  <si>
    <t>경리부</t>
    <phoneticPr fontId="2" type="noConversion"/>
  </si>
  <si>
    <t>S-180310</t>
    <phoneticPr fontId="2" type="noConversion"/>
  </si>
  <si>
    <t>박대중</t>
    <phoneticPr fontId="2" type="noConversion"/>
  </si>
  <si>
    <t>과장</t>
    <phoneticPr fontId="2" type="noConversion"/>
  </si>
  <si>
    <t>W-191224</t>
    <phoneticPr fontId="2" type="noConversion"/>
  </si>
  <si>
    <t>금태우</t>
    <phoneticPr fontId="2" type="noConversion"/>
  </si>
  <si>
    <t>서울</t>
    <phoneticPr fontId="2" type="noConversion"/>
  </si>
  <si>
    <t>S-191103</t>
    <phoneticPr fontId="2" type="noConversion"/>
  </si>
  <si>
    <t>장애우</t>
    <phoneticPr fontId="2" type="noConversion"/>
  </si>
  <si>
    <t>M-191012</t>
    <phoneticPr fontId="2" type="noConversion"/>
  </si>
  <si>
    <t>현상범</t>
    <phoneticPr fontId="2" type="noConversion"/>
  </si>
  <si>
    <t>자재부</t>
    <phoneticPr fontId="2" type="noConversion"/>
  </si>
  <si>
    <t>T-190605</t>
    <phoneticPr fontId="2" type="noConversion"/>
  </si>
  <si>
    <t>한국남</t>
    <phoneticPr fontId="2" type="noConversion"/>
  </si>
  <si>
    <t>T-200628</t>
    <phoneticPr fontId="2" type="noConversion"/>
  </si>
  <si>
    <t>임금진</t>
    <phoneticPr fontId="2" type="noConversion"/>
  </si>
  <si>
    <t>S-200310</t>
    <phoneticPr fontId="2" type="noConversion"/>
  </si>
  <si>
    <t>김박사</t>
    <phoneticPr fontId="2" type="noConversion"/>
  </si>
  <si>
    <t>M-200122</t>
    <phoneticPr fontId="2" type="noConversion"/>
  </si>
  <si>
    <t>강백호</t>
    <phoneticPr fontId="2" type="noConversion"/>
  </si>
  <si>
    <t>직종</t>
    <phoneticPr fontId="2" type="noConversion"/>
  </si>
  <si>
    <t>가족수당</t>
    <phoneticPr fontId="2" type="noConversion"/>
  </si>
  <si>
    <t>직위</t>
    <phoneticPr fontId="2" type="noConversion"/>
  </si>
  <si>
    <t>부서</t>
    <phoneticPr fontId="2" type="noConversion"/>
  </si>
  <si>
    <t>사원번호</t>
    <phoneticPr fontId="2" type="noConversion"/>
  </si>
  <si>
    <t>사원명</t>
    <phoneticPr fontId="2" type="noConversion"/>
  </si>
  <si>
    <t>판매금액</t>
    <phoneticPr fontId="2" type="noConversion"/>
  </si>
  <si>
    <t>판매량</t>
    <phoneticPr fontId="2" type="noConversion"/>
  </si>
  <si>
    <t>판매가격</t>
    <phoneticPr fontId="2" type="noConversion"/>
  </si>
  <si>
    <t>제품명</t>
    <phoneticPr fontId="2" type="noConversion"/>
  </si>
  <si>
    <t>급여지급현황</t>
  </si>
  <si>
    <t>[표4]</t>
    <phoneticPr fontId="2" type="noConversion"/>
  </si>
  <si>
    <t>2/4분기 아이스크림 판매 현황</t>
    <phoneticPr fontId="7" type="noConversion"/>
  </si>
  <si>
    <t>[표3]</t>
    <phoneticPr fontId="2" type="noConversion"/>
  </si>
  <si>
    <t>직위가 '대리'이면서 성별이 '여'인 실수령액 합계</t>
    <phoneticPr fontId="2" type="noConversion"/>
  </si>
  <si>
    <t>김성명</t>
    <phoneticPr fontId="2" type="noConversion"/>
  </si>
  <si>
    <t>여</t>
  </si>
  <si>
    <t>장나주</t>
  </si>
  <si>
    <t>대리</t>
  </si>
  <si>
    <t>신나라</t>
    <phoneticPr fontId="2" type="noConversion"/>
  </si>
  <si>
    <t>한송이</t>
  </si>
  <si>
    <t>과장</t>
  </si>
  <si>
    <t>방심해</t>
    <phoneticPr fontId="2" type="noConversion"/>
  </si>
  <si>
    <t>남</t>
  </si>
  <si>
    <t>한이주</t>
  </si>
  <si>
    <t>이대로</t>
    <phoneticPr fontId="2" type="noConversion"/>
  </si>
  <si>
    <t>이재신</t>
  </si>
  <si>
    <t>사원</t>
  </si>
  <si>
    <t>전용택</t>
    <phoneticPr fontId="2" type="noConversion"/>
  </si>
  <si>
    <t>강오선</t>
  </si>
  <si>
    <t>부장</t>
  </si>
  <si>
    <t>유명해</t>
    <phoneticPr fontId="2" type="noConversion"/>
  </si>
  <si>
    <t>김성산</t>
  </si>
  <si>
    <t>한판만</t>
    <phoneticPr fontId="2" type="noConversion"/>
  </si>
  <si>
    <t>이승은</t>
  </si>
  <si>
    <t>정고운</t>
    <phoneticPr fontId="2" type="noConversion"/>
  </si>
  <si>
    <t>박가이</t>
  </si>
  <si>
    <t>이백원</t>
    <phoneticPr fontId="2" type="noConversion"/>
  </si>
  <si>
    <t>최영감</t>
  </si>
  <si>
    <t>진급여부</t>
    <phoneticPr fontId="2" type="noConversion"/>
  </si>
  <si>
    <t>면접</t>
    <phoneticPr fontId="2" type="noConversion"/>
  </si>
  <si>
    <t>실기</t>
    <phoneticPr fontId="2" type="noConversion"/>
  </si>
  <si>
    <t>필기</t>
    <phoneticPr fontId="2" type="noConversion"/>
  </si>
  <si>
    <t>실수령액</t>
  </si>
  <si>
    <t>기본급</t>
  </si>
  <si>
    <t>성별</t>
  </si>
  <si>
    <t>성명</t>
  </si>
  <si>
    <t>직위</t>
  </si>
  <si>
    <t>진급심사결과</t>
    <phoneticPr fontId="2" type="noConversion"/>
  </si>
  <si>
    <t>[표2]</t>
    <phoneticPr fontId="2" type="noConversion"/>
  </si>
  <si>
    <t>직위별 급여현황</t>
    <phoneticPr fontId="2" type="noConversion"/>
  </si>
  <si>
    <t>[표1]</t>
    <phoneticPr fontId="2" type="noConversion"/>
  </si>
  <si>
    <t>자두</t>
  </si>
  <si>
    <t>3학년중 독해 점수가 90이상인 평균차의 최소값</t>
    <phoneticPr fontId="2" type="noConversion"/>
  </si>
  <si>
    <t>귤</t>
  </si>
  <si>
    <t>감</t>
  </si>
  <si>
    <t>3학년</t>
  </si>
  <si>
    <t>우석중</t>
    <phoneticPr fontId="2" type="noConversion"/>
  </si>
  <si>
    <t>허영심</t>
  </si>
  <si>
    <t>수박</t>
  </si>
  <si>
    <t>2학년</t>
  </si>
  <si>
    <t>강원중</t>
    <phoneticPr fontId="2" type="noConversion"/>
  </si>
  <si>
    <t>안심해</t>
  </si>
  <si>
    <t>참외</t>
  </si>
  <si>
    <t>후평중</t>
    <phoneticPr fontId="2" type="noConversion"/>
  </si>
  <si>
    <t>노고리</t>
  </si>
  <si>
    <t>배</t>
  </si>
  <si>
    <t>대룡중</t>
    <phoneticPr fontId="2" type="noConversion"/>
  </si>
  <si>
    <t>강심장</t>
  </si>
  <si>
    <t>사과</t>
  </si>
  <si>
    <t>남춘천중</t>
    <phoneticPr fontId="2" type="noConversion"/>
  </si>
  <si>
    <t>김은혜</t>
  </si>
  <si>
    <t>바나나</t>
  </si>
  <si>
    <t>춘천중</t>
    <phoneticPr fontId="2" type="noConversion"/>
  </si>
  <si>
    <t>신성한</t>
  </si>
  <si>
    <t>상자(몫)</t>
    <phoneticPr fontId="2" type="noConversion"/>
  </si>
  <si>
    <t>상자당개수</t>
  </si>
  <si>
    <t>총개수</t>
  </si>
  <si>
    <t>출고일</t>
  </si>
  <si>
    <t>과일명</t>
  </si>
  <si>
    <t>평균차</t>
  </si>
  <si>
    <t>청취</t>
  </si>
  <si>
    <t>독해</t>
  </si>
  <si>
    <t>학년</t>
  </si>
  <si>
    <t>학교명</t>
  </si>
  <si>
    <t>이름</t>
  </si>
  <si>
    <t>과일 출고 현황</t>
    <phoneticPr fontId="2" type="noConversion"/>
  </si>
  <si>
    <t>[표8]</t>
    <phoneticPr fontId="2" type="noConversion"/>
  </si>
  <si>
    <t>춘천지역 중학교 영어 점수</t>
    <phoneticPr fontId="2" type="noConversion"/>
  </si>
  <si>
    <t>[표7]</t>
    <phoneticPr fontId="2" type="noConversion"/>
  </si>
  <si>
    <t>C반</t>
    <phoneticPr fontId="2" type="noConversion"/>
  </si>
  <si>
    <t>B반</t>
    <phoneticPr fontId="2" type="noConversion"/>
  </si>
  <si>
    <t>허해인</t>
  </si>
  <si>
    <t>이명준</t>
  </si>
  <si>
    <t>이상은</t>
  </si>
  <si>
    <t>김규희</t>
  </si>
  <si>
    <t>담당쌤</t>
    <phoneticPr fontId="2" type="noConversion"/>
  </si>
  <si>
    <t>A반</t>
    <phoneticPr fontId="2" type="noConversion"/>
  </si>
  <si>
    <t>B씨앗</t>
    <phoneticPr fontId="2" type="noConversion"/>
  </si>
  <si>
    <t>A씨앗</t>
    <phoneticPr fontId="2" type="noConversion"/>
  </si>
  <si>
    <t>B열매</t>
    <phoneticPr fontId="2" type="noConversion"/>
  </si>
  <si>
    <t>A열매</t>
    <phoneticPr fontId="2" type="noConversion"/>
  </si>
  <si>
    <t>구분</t>
    <phoneticPr fontId="2" type="noConversion"/>
  </si>
  <si>
    <t>엑셀점수평균</t>
    <phoneticPr fontId="2" type="noConversion"/>
  </si>
  <si>
    <t>반</t>
    <phoneticPr fontId="2" type="noConversion"/>
  </si>
  <si>
    <t>[참조표]</t>
    <phoneticPr fontId="2" type="noConversion"/>
  </si>
  <si>
    <t>[반별평균표]</t>
    <phoneticPr fontId="2" type="noConversion"/>
  </si>
  <si>
    <t>씨앗</t>
    <phoneticPr fontId="2" type="noConversion"/>
  </si>
  <si>
    <t>B-8-7</t>
  </si>
  <si>
    <t>원의제</t>
  </si>
  <si>
    <t>A-4-8</t>
    <phoneticPr fontId="2" type="noConversion"/>
  </si>
  <si>
    <t>정진권</t>
  </si>
  <si>
    <t>오동규</t>
  </si>
  <si>
    <t>A-6-6</t>
  </si>
  <si>
    <t>심소은</t>
  </si>
  <si>
    <t>B-5-5</t>
    <phoneticPr fontId="2" type="noConversion"/>
  </si>
  <si>
    <t>김다연</t>
  </si>
  <si>
    <t>열매</t>
    <phoneticPr fontId="2" type="noConversion"/>
  </si>
  <si>
    <t>A-4-4</t>
    <phoneticPr fontId="2" type="noConversion"/>
  </si>
  <si>
    <t>김영준</t>
  </si>
  <si>
    <t>B-6-3</t>
    <phoneticPr fontId="2" type="noConversion"/>
  </si>
  <si>
    <t>이슬기</t>
  </si>
  <si>
    <t>A-7-2</t>
  </si>
  <si>
    <t>서동현</t>
  </si>
  <si>
    <t>B-5-1</t>
  </si>
  <si>
    <t>교실</t>
    <phoneticPr fontId="2" type="noConversion"/>
  </si>
  <si>
    <t>항목</t>
  </si>
  <si>
    <t>이름</t>
    <phoneticPr fontId="2" type="noConversion"/>
  </si>
  <si>
    <t>응시번호</t>
  </si>
  <si>
    <t>총점</t>
    <phoneticPr fontId="2" type="noConversion"/>
  </si>
  <si>
    <t>파워포인트</t>
    <phoneticPr fontId="7" type="noConversion"/>
  </si>
  <si>
    <t>엑셀</t>
    <phoneticPr fontId="7" type="noConversion"/>
  </si>
  <si>
    <t>워드</t>
    <phoneticPr fontId="7" type="noConversion"/>
  </si>
  <si>
    <t>엑셀 경시 대회</t>
    <phoneticPr fontId="2" type="noConversion"/>
  </si>
  <si>
    <t>[표6]</t>
    <phoneticPr fontId="2" type="noConversion"/>
  </si>
  <si>
    <t>반별 점수</t>
    <phoneticPr fontId="2" type="noConversion"/>
  </si>
  <si>
    <t>정현주</t>
  </si>
  <si>
    <t>직위가 과장인 기본급의 최대값과 최소값의 평균</t>
    <phoneticPr fontId="2" type="noConversion"/>
  </si>
  <si>
    <t>박선영</t>
  </si>
  <si>
    <t>홍보부</t>
    <phoneticPr fontId="2" type="noConversion"/>
  </si>
  <si>
    <t>윤경인</t>
  </si>
  <si>
    <t>김효정</t>
  </si>
  <si>
    <t>강희원</t>
  </si>
  <si>
    <t>김태현</t>
  </si>
  <si>
    <t>김동철</t>
  </si>
  <si>
    <t>이가현</t>
  </si>
  <si>
    <t>김형배</t>
  </si>
  <si>
    <t>박지성</t>
  </si>
  <si>
    <t>윤휘진</t>
  </si>
  <si>
    <t>최순필</t>
  </si>
  <si>
    <t>김소형</t>
  </si>
  <si>
    <t>박용철</t>
  </si>
  <si>
    <t>영업부</t>
    <phoneticPr fontId="2" type="noConversion"/>
  </si>
  <si>
    <t>권대호</t>
  </si>
  <si>
    <t>이창훈</t>
  </si>
  <si>
    <t>장주형</t>
  </si>
  <si>
    <t>이창범</t>
  </si>
  <si>
    <t>장태양</t>
  </si>
  <si>
    <t>수상</t>
  </si>
  <si>
    <t>총점</t>
  </si>
  <si>
    <t>2차</t>
  </si>
  <si>
    <t>1차</t>
  </si>
  <si>
    <t>참가자</t>
    <phoneticPr fontId="2" type="noConversion"/>
  </si>
  <si>
    <t>기본급</t>
    <phoneticPr fontId="2" type="noConversion"/>
  </si>
  <si>
    <t>호봉</t>
    <phoneticPr fontId="2" type="noConversion"/>
  </si>
  <si>
    <t>부서명</t>
    <phoneticPr fontId="2" type="noConversion"/>
  </si>
  <si>
    <t>100미터 달기기</t>
    <phoneticPr fontId="2" type="noConversion"/>
  </si>
  <si>
    <t>1. dmax, dmin, averag</t>
    <phoneticPr fontId="2" type="noConversion"/>
  </si>
  <si>
    <t>급여 지급 현황</t>
    <phoneticPr fontId="2" type="noConversion"/>
  </si>
  <si>
    <t>010-****-****</t>
    <phoneticPr fontId="2" type="noConversion"/>
  </si>
  <si>
    <t>최규호</t>
  </si>
  <si>
    <t>윤천기</t>
  </si>
  <si>
    <t>PR-08-S4</t>
    <phoneticPr fontId="2" type="noConversion"/>
  </si>
  <si>
    <t>서준희</t>
  </si>
  <si>
    <t>춘천</t>
    <phoneticPr fontId="2" type="noConversion"/>
  </si>
  <si>
    <t>양승혜</t>
  </si>
  <si>
    <t>AC-93-C3</t>
    <phoneticPr fontId="2" type="noConversion"/>
  </si>
  <si>
    <t>김재문</t>
  </si>
  <si>
    <t>정달옥</t>
  </si>
  <si>
    <t>SA-15-P3</t>
    <phoneticPr fontId="2" type="noConversion"/>
  </si>
  <si>
    <t>김연주</t>
  </si>
  <si>
    <t>홍천</t>
    <phoneticPr fontId="2" type="noConversion"/>
  </si>
  <si>
    <t>공형규</t>
  </si>
  <si>
    <t>PR-97-S3</t>
    <phoneticPr fontId="2" type="noConversion"/>
  </si>
  <si>
    <t>김득수</t>
  </si>
  <si>
    <t>양희태</t>
  </si>
  <si>
    <t>AC-13-C2</t>
    <phoneticPr fontId="2" type="noConversion"/>
  </si>
  <si>
    <t>전수림</t>
  </si>
  <si>
    <t>김창연</t>
  </si>
  <si>
    <t>SA-98-P2</t>
    <phoneticPr fontId="2" type="noConversion"/>
  </si>
  <si>
    <t>양헌모</t>
  </si>
  <si>
    <t>장현웅</t>
  </si>
  <si>
    <t>PR-07-S2</t>
    <phoneticPr fontId="2" type="noConversion"/>
  </si>
  <si>
    <t>백진화</t>
  </si>
  <si>
    <t>김진용</t>
  </si>
  <si>
    <t>AC-11-C1</t>
    <phoneticPr fontId="2" type="noConversion"/>
  </si>
  <si>
    <t>고찬향</t>
  </si>
  <si>
    <t>강선아</t>
  </si>
  <si>
    <t>SA-09-P1</t>
    <phoneticPr fontId="2" type="noConversion"/>
  </si>
  <si>
    <t>최한솔</t>
  </si>
  <si>
    <t>이재형</t>
  </si>
  <si>
    <t>PR-95-S1</t>
    <phoneticPr fontId="2" type="noConversion"/>
  </si>
  <si>
    <t>수익</t>
    <phoneticPr fontId="2" type="noConversion"/>
  </si>
  <si>
    <t>개수(단위:BOX)</t>
    <phoneticPr fontId="2" type="noConversion"/>
  </si>
  <si>
    <t>전화번호</t>
    <phoneticPr fontId="2" type="noConversion"/>
  </si>
  <si>
    <t>수취인</t>
    <phoneticPr fontId="2" type="noConversion"/>
  </si>
  <si>
    <t>주문지역</t>
    <phoneticPr fontId="2" type="noConversion"/>
  </si>
  <si>
    <t>근속년수</t>
    <phoneticPr fontId="2" type="noConversion"/>
  </si>
  <si>
    <t>입사코드</t>
    <phoneticPr fontId="2" type="noConversion"/>
  </si>
  <si>
    <t>강원도 감자 판매 현황</t>
    <phoneticPr fontId="2" type="noConversion"/>
  </si>
  <si>
    <t>오늘 날짜</t>
    <phoneticPr fontId="2" type="noConversion"/>
  </si>
  <si>
    <t>기풍그룹 입사현황</t>
    <phoneticPr fontId="2" type="noConversion"/>
  </si>
  <si>
    <t>물품코드 판매 현황</t>
    <phoneticPr fontId="2" type="noConversion"/>
  </si>
  <si>
    <t>&lt;코드별 등급&gt;</t>
    <phoneticPr fontId="2" type="noConversion"/>
  </si>
  <si>
    <t>구매자</t>
    <phoneticPr fontId="2" type="noConversion"/>
  </si>
  <si>
    <t>물품코드</t>
    <phoneticPr fontId="2" type="noConversion"/>
  </si>
  <si>
    <t>수량</t>
    <phoneticPr fontId="2" type="noConversion"/>
  </si>
  <si>
    <t>단가</t>
    <phoneticPr fontId="2" type="noConversion"/>
  </si>
  <si>
    <t>등급</t>
    <phoneticPr fontId="2" type="noConversion"/>
  </si>
  <si>
    <t>김은소</t>
    <phoneticPr fontId="2" type="noConversion"/>
  </si>
  <si>
    <t>JJ3333</t>
    <phoneticPr fontId="2" type="noConversion"/>
  </si>
  <si>
    <t>JJ1111</t>
    <phoneticPr fontId="2" type="noConversion"/>
  </si>
  <si>
    <t>임채빈</t>
    <phoneticPr fontId="2" type="noConversion"/>
  </si>
  <si>
    <t>JJ2222</t>
    <phoneticPr fontId="2" type="noConversion"/>
  </si>
  <si>
    <t>한아름</t>
    <phoneticPr fontId="2" type="noConversion"/>
  </si>
  <si>
    <t>유벼리</t>
    <phoneticPr fontId="2" type="noConversion"/>
  </si>
  <si>
    <t>강한후</t>
    <phoneticPr fontId="2" type="noConversion"/>
  </si>
  <si>
    <t>&lt;기준표&gt;</t>
    <phoneticPr fontId="2" type="noConversion"/>
  </si>
  <si>
    <t>설진성</t>
    <phoneticPr fontId="2" type="noConversion"/>
  </si>
  <si>
    <t>박호영</t>
    <phoneticPr fontId="2" type="noConversion"/>
  </si>
  <si>
    <t>노력</t>
    <phoneticPr fontId="2" type="noConversion"/>
  </si>
  <si>
    <t>김새롬</t>
    <phoneticPr fontId="2" type="noConversion"/>
  </si>
  <si>
    <t>보통</t>
    <phoneticPr fontId="2" type="noConversion"/>
  </si>
  <si>
    <t>권충수</t>
    <phoneticPr fontId="2" type="noConversion"/>
  </si>
  <si>
    <t>우수</t>
    <phoneticPr fontId="2" type="noConversion"/>
  </si>
  <si>
    <t>컴활2급시험결과</t>
    <phoneticPr fontId="2" type="noConversion"/>
  </si>
  <si>
    <t>A사원 상품 판매 현황</t>
    <phoneticPr fontId="2" type="noConversion"/>
  </si>
  <si>
    <t>컴퓨터일반</t>
    <phoneticPr fontId="2" type="noConversion"/>
  </si>
  <si>
    <t>스프레드시트</t>
    <phoneticPr fontId="2" type="noConversion"/>
  </si>
  <si>
    <t>평균</t>
    <phoneticPr fontId="2" type="noConversion"/>
  </si>
  <si>
    <t>포인트</t>
    <phoneticPr fontId="2" type="noConversion"/>
  </si>
  <si>
    <t>이미희</t>
    <phoneticPr fontId="7" type="noConversion"/>
  </si>
  <si>
    <t>암보험</t>
    <phoneticPr fontId="2" type="noConversion"/>
  </si>
  <si>
    <t>김기완</t>
    <phoneticPr fontId="2" type="noConversion"/>
  </si>
  <si>
    <t>010-****-0179</t>
    <phoneticPr fontId="2" type="noConversion"/>
  </si>
  <si>
    <t>최고은</t>
    <phoneticPr fontId="7" type="noConversion"/>
  </si>
  <si>
    <t>보장적금</t>
    <phoneticPr fontId="2" type="noConversion"/>
  </si>
  <si>
    <t>성정아</t>
    <phoneticPr fontId="2" type="noConversion"/>
  </si>
  <si>
    <t>010-****-1230</t>
    <phoneticPr fontId="2" type="noConversion"/>
  </si>
  <si>
    <t>안수현</t>
    <phoneticPr fontId="7" type="noConversion"/>
  </si>
  <si>
    <t>상해보험</t>
    <phoneticPr fontId="2" type="noConversion"/>
  </si>
  <si>
    <t>이기봉</t>
    <phoneticPr fontId="2" type="noConversion"/>
  </si>
  <si>
    <t>010-****-9876</t>
    <phoneticPr fontId="2" type="noConversion"/>
  </si>
  <si>
    <t>이민우</t>
    <phoneticPr fontId="7" type="noConversion"/>
  </si>
  <si>
    <t>안산진</t>
    <phoneticPr fontId="2" type="noConversion"/>
  </si>
  <si>
    <t>010-****-3335</t>
    <phoneticPr fontId="2" type="noConversion"/>
  </si>
  <si>
    <t>한진희</t>
    <phoneticPr fontId="7" type="noConversion"/>
  </si>
  <si>
    <t>이석호</t>
    <phoneticPr fontId="2" type="noConversion"/>
  </si>
  <si>
    <t>010-****-2640</t>
    <phoneticPr fontId="2" type="noConversion"/>
  </si>
  <si>
    <t>김상진</t>
    <phoneticPr fontId="7" type="noConversion"/>
  </si>
  <si>
    <t>양미진</t>
    <phoneticPr fontId="2" type="noConversion"/>
  </si>
  <si>
    <t>010-****-1234</t>
    <phoneticPr fontId="2" type="noConversion"/>
  </si>
  <si>
    <t>최승희</t>
    <phoneticPr fontId="7" type="noConversion"/>
  </si>
  <si>
    <t>연금</t>
    <phoneticPr fontId="2" type="noConversion"/>
  </si>
  <si>
    <t>유인하</t>
    <phoneticPr fontId="2" type="noConversion"/>
  </si>
  <si>
    <t>010-****-5476</t>
    <phoneticPr fontId="2" type="noConversion"/>
  </si>
  <si>
    <t>김상옥</t>
    <phoneticPr fontId="7" type="noConversion"/>
  </si>
  <si>
    <t>김경지</t>
    <phoneticPr fontId="2" type="noConversion"/>
  </si>
  <si>
    <t>010-****-1486</t>
    <phoneticPr fontId="2" type="noConversion"/>
  </si>
  <si>
    <t>최현주</t>
    <phoneticPr fontId="7" type="noConversion"/>
  </si>
  <si>
    <t>이신호</t>
    <phoneticPr fontId="2" type="noConversion"/>
  </si>
  <si>
    <t>010-***-2589</t>
    <phoneticPr fontId="2" type="noConversion"/>
  </si>
  <si>
    <t>춘천 시외버스 시간표</t>
    <phoneticPr fontId="2" type="noConversion"/>
  </si>
  <si>
    <t>&lt;홀이름&gt;</t>
    <phoneticPr fontId="2" type="noConversion"/>
  </si>
  <si>
    <t>지역</t>
  </si>
  <si>
    <t>출발시간</t>
  </si>
  <si>
    <t>도착시간</t>
  </si>
  <si>
    <t>요금</t>
    <phoneticPr fontId="2" type="noConversion"/>
  </si>
  <si>
    <t>행사내용</t>
    <phoneticPr fontId="2" type="noConversion"/>
  </si>
  <si>
    <t>인원</t>
    <phoneticPr fontId="2" type="noConversion"/>
  </si>
  <si>
    <t>홀이름</t>
    <phoneticPr fontId="2" type="noConversion"/>
  </si>
  <si>
    <t>돌잔치</t>
    <phoneticPr fontId="2" type="noConversion"/>
  </si>
  <si>
    <t>crystal hall</t>
    <phoneticPr fontId="2" type="noConversion"/>
  </si>
  <si>
    <t xml:space="preserve">diamond hall </t>
    <phoneticPr fontId="2" type="noConversion"/>
  </si>
  <si>
    <t xml:space="preserve">ruby hall </t>
    <phoneticPr fontId="2" type="noConversion"/>
  </si>
  <si>
    <t>원주</t>
    <phoneticPr fontId="2" type="noConversion"/>
  </si>
  <si>
    <t>결혼식</t>
    <phoneticPr fontId="2" type="noConversion"/>
  </si>
  <si>
    <t xml:space="preserve">emerald hall </t>
    <phoneticPr fontId="2" type="noConversion"/>
  </si>
  <si>
    <t>강릉</t>
    <phoneticPr fontId="2" type="noConversion"/>
  </si>
  <si>
    <t>대전</t>
    <phoneticPr fontId="2" type="noConversion"/>
  </si>
  <si>
    <t>동해</t>
    <phoneticPr fontId="2" type="noConversion"/>
  </si>
  <si>
    <t>성남</t>
    <phoneticPr fontId="2" type="noConversion"/>
  </si>
  <si>
    <t>포항</t>
    <phoneticPr fontId="2" type="noConversion"/>
  </si>
  <si>
    <t>목포</t>
    <phoneticPr fontId="2" type="noConversion"/>
  </si>
  <si>
    <t>평창</t>
    <phoneticPr fontId="2" type="noConversion"/>
  </si>
  <si>
    <t>최익현</t>
    <phoneticPr fontId="2" type="noConversion"/>
  </si>
  <si>
    <t>년도별 춘천 3월 4월 기온과 강수량</t>
    <phoneticPr fontId="2" type="noConversion"/>
  </si>
  <si>
    <t>지역코드</t>
    <phoneticPr fontId="2" type="noConversion"/>
  </si>
  <si>
    <t>지역명</t>
    <phoneticPr fontId="2" type="noConversion"/>
  </si>
  <si>
    <t>금역구역</t>
    <phoneticPr fontId="2" type="noConversion"/>
  </si>
  <si>
    <t>관리기관</t>
    <phoneticPr fontId="2" type="noConversion"/>
  </si>
  <si>
    <t>벌금</t>
    <phoneticPr fontId="2" type="noConversion"/>
  </si>
  <si>
    <t>년도</t>
    <phoneticPr fontId="2" type="noConversion"/>
  </si>
  <si>
    <t>월</t>
    <phoneticPr fontId="2" type="noConversion"/>
  </si>
  <si>
    <t>최저기온</t>
    <phoneticPr fontId="2" type="noConversion"/>
  </si>
  <si>
    <t>최고기온</t>
    <phoneticPr fontId="2" type="noConversion"/>
  </si>
  <si>
    <t>강수량</t>
    <phoneticPr fontId="2" type="noConversion"/>
  </si>
  <si>
    <t>K-1001</t>
    <phoneticPr fontId="2" type="noConversion"/>
  </si>
  <si>
    <t>공지천 놀이공원</t>
    <phoneticPr fontId="2" type="noConversion"/>
  </si>
  <si>
    <t>놀이시설</t>
    <phoneticPr fontId="2" type="noConversion"/>
  </si>
  <si>
    <t>온의동행정복지센터</t>
    <phoneticPr fontId="2" type="noConversion"/>
  </si>
  <si>
    <t>2017년</t>
    <phoneticPr fontId="2" type="noConversion"/>
  </si>
  <si>
    <t>4월</t>
    <phoneticPr fontId="2" type="noConversion"/>
  </si>
  <si>
    <t>K-2001</t>
    <phoneticPr fontId="2" type="noConversion"/>
  </si>
  <si>
    <t xml:space="preserve"> 춘천고등학교</t>
    <phoneticPr fontId="2" type="noConversion"/>
  </si>
  <si>
    <t>학교</t>
    <phoneticPr fontId="2" type="noConversion"/>
  </si>
  <si>
    <t>5월</t>
    <phoneticPr fontId="2" type="noConversion"/>
  </si>
  <si>
    <t>6.5</t>
    <phoneticPr fontId="2" type="noConversion"/>
  </si>
  <si>
    <t>만천 초등학교</t>
    <phoneticPr fontId="2" type="noConversion"/>
  </si>
  <si>
    <t>동면행정복지센터</t>
    <phoneticPr fontId="2" type="noConversion"/>
  </si>
  <si>
    <t>2018년</t>
  </si>
  <si>
    <t>강촌 레일바이크</t>
    <phoneticPr fontId="2" type="noConversion"/>
  </si>
  <si>
    <t>신남행정복지센터</t>
    <phoneticPr fontId="2" type="noConversion"/>
  </si>
  <si>
    <t>강원중학교</t>
    <phoneticPr fontId="2" type="noConversion"/>
  </si>
  <si>
    <t>장학리행정복시센터</t>
    <phoneticPr fontId="2" type="noConversion"/>
  </si>
  <si>
    <t>2019년</t>
  </si>
  <si>
    <t>김유정 문학촌</t>
    <phoneticPr fontId="2" type="noConversion"/>
  </si>
  <si>
    <t>후평 병설유치원</t>
    <phoneticPr fontId="2" type="noConversion"/>
  </si>
  <si>
    <t>후평동행정복시센터</t>
    <phoneticPr fontId="2" type="noConversion"/>
  </si>
  <si>
    <t>2020년</t>
  </si>
  <si>
    <t>구봉산</t>
    <phoneticPr fontId="2" type="noConversion"/>
  </si>
  <si>
    <t>스카이워크</t>
    <phoneticPr fontId="2" type="noConversion"/>
  </si>
  <si>
    <t>소양동행정복지센터</t>
    <phoneticPr fontId="2" type="noConversion"/>
  </si>
  <si>
    <t>4월과 5월의 강수량의 차이</t>
    <phoneticPr fontId="2" type="noConversion"/>
  </si>
  <si>
    <t>대기오염물질평균 측정값</t>
    <phoneticPr fontId="2" type="noConversion"/>
  </si>
  <si>
    <t>[표4] 사무실 임대료</t>
    <phoneticPr fontId="2" type="noConversion"/>
  </si>
  <si>
    <t>날짜</t>
  </si>
  <si>
    <t>측정소명</t>
  </si>
  <si>
    <t>미세먼지
PM-10 (㎍/m³)</t>
    <phoneticPr fontId="2" type="noConversion"/>
  </si>
  <si>
    <t>오존오염도</t>
    <phoneticPr fontId="2" type="noConversion"/>
  </si>
  <si>
    <t>오존오염순위</t>
    <phoneticPr fontId="2" type="noConversion"/>
  </si>
  <si>
    <t>층수</t>
    <phoneticPr fontId="2" type="noConversion"/>
  </si>
  <si>
    <t>평수</t>
    <phoneticPr fontId="2" type="noConversion"/>
  </si>
  <si>
    <t>임대료
(원)</t>
    <phoneticPr fontId="2" type="noConversion"/>
  </si>
  <si>
    <t>2020-08-20</t>
    <phoneticPr fontId="2" type="noConversion"/>
  </si>
  <si>
    <t>강남구</t>
  </si>
  <si>
    <t>후평동</t>
    <phoneticPr fontId="2" type="noConversion"/>
  </si>
  <si>
    <t>4층</t>
    <phoneticPr fontId="2" type="noConversion"/>
  </si>
  <si>
    <t>강동구</t>
  </si>
  <si>
    <t>효자동</t>
    <phoneticPr fontId="2" type="noConversion"/>
  </si>
  <si>
    <t>3층</t>
    <phoneticPr fontId="2" type="noConversion"/>
  </si>
  <si>
    <t>강북구</t>
  </si>
  <si>
    <t>온의동</t>
    <phoneticPr fontId="2" type="noConversion"/>
  </si>
  <si>
    <t>5층</t>
    <phoneticPr fontId="2" type="noConversion"/>
  </si>
  <si>
    <t>강서구</t>
  </si>
  <si>
    <t>석사동</t>
    <phoneticPr fontId="2" type="noConversion"/>
  </si>
  <si>
    <t>2층</t>
    <phoneticPr fontId="2" type="noConversion"/>
  </si>
  <si>
    <t>관악구</t>
  </si>
  <si>
    <t>퇴계동</t>
    <phoneticPr fontId="2" type="noConversion"/>
  </si>
  <si>
    <t>광진구</t>
  </si>
  <si>
    <t>동면</t>
    <phoneticPr fontId="2" type="noConversion"/>
  </si>
  <si>
    <t>1층</t>
    <phoneticPr fontId="2" type="noConversion"/>
  </si>
  <si>
    <t>구로구</t>
  </si>
  <si>
    <t>동내면</t>
    <phoneticPr fontId="2" type="noConversion"/>
  </si>
  <si>
    <t>금천구</t>
  </si>
  <si>
    <t>서면</t>
    <phoneticPr fontId="2" type="noConversion"/>
  </si>
  <si>
    <t>노원구</t>
  </si>
  <si>
    <t>임대료가 100만원이상 150만원 이하 임대료 비율</t>
    <phoneticPr fontId="2" type="noConversion"/>
  </si>
  <si>
    <t>전기 할인량</t>
    <phoneticPr fontId="2" type="noConversion"/>
  </si>
  <si>
    <t>할인율표</t>
    <phoneticPr fontId="2" type="noConversion"/>
  </si>
  <si>
    <t>2월전기량</t>
    <phoneticPr fontId="2" type="noConversion"/>
  </si>
  <si>
    <t>3월전기량</t>
    <phoneticPr fontId="2" type="noConversion"/>
  </si>
  <si>
    <t>할인량</t>
    <phoneticPr fontId="2" type="noConversion"/>
  </si>
  <si>
    <t>전월차전기량</t>
    <phoneticPr fontId="2" type="noConversion"/>
  </si>
  <si>
    <t>할인율</t>
    <phoneticPr fontId="2" type="noConversion"/>
  </si>
  <si>
    <t>김유성</t>
    <phoneticPr fontId="2" type="noConversion"/>
  </si>
  <si>
    <t>강현욱</t>
    <phoneticPr fontId="2" type="noConversion"/>
  </si>
  <si>
    <t>장진수</t>
    <phoneticPr fontId="2" type="noConversion"/>
  </si>
  <si>
    <t>신경희</t>
    <phoneticPr fontId="2" type="noConversion"/>
  </si>
  <si>
    <t>이상</t>
    <phoneticPr fontId="2" type="noConversion"/>
  </si>
  <si>
    <t>한인애</t>
    <phoneticPr fontId="2" type="noConversion"/>
  </si>
  <si>
    <t>나여인</t>
    <phoneticPr fontId="2" type="noConversion"/>
  </si>
  <si>
    <t>박신현</t>
    <phoneticPr fontId="2" type="noConversion"/>
  </si>
  <si>
    <t>기풍고 과목평 평균</t>
    <phoneticPr fontId="2" type="noConversion"/>
  </si>
  <si>
    <t>지준혁</t>
    <phoneticPr fontId="7" type="noConversion"/>
  </si>
  <si>
    <t>발해고</t>
    <phoneticPr fontId="2" type="noConversion"/>
  </si>
  <si>
    <t>이태호</t>
    <phoneticPr fontId="7" type="noConversion"/>
  </si>
  <si>
    <t>한국고</t>
    <phoneticPr fontId="2" type="noConversion"/>
  </si>
  <si>
    <t>박은정</t>
    <phoneticPr fontId="7" type="noConversion"/>
  </si>
  <si>
    <t>기풍고</t>
    <phoneticPr fontId="2" type="noConversion"/>
  </si>
  <si>
    <t>김종구</t>
    <phoneticPr fontId="7" type="noConversion"/>
  </si>
  <si>
    <t>고성남</t>
    <phoneticPr fontId="7" type="noConversion"/>
  </si>
  <si>
    <t>안현철</t>
    <phoneticPr fontId="7" type="noConversion"/>
  </si>
  <si>
    <t>백수정</t>
    <phoneticPr fontId="7" type="noConversion"/>
  </si>
  <si>
    <t>전경숙</t>
    <phoneticPr fontId="7" type="noConversion"/>
  </si>
  <si>
    <t>유동근</t>
    <phoneticPr fontId="7" type="noConversion"/>
  </si>
  <si>
    <t>수학</t>
    <phoneticPr fontId="2" type="noConversion"/>
  </si>
  <si>
    <t>영어</t>
    <phoneticPr fontId="2" type="noConversion"/>
  </si>
  <si>
    <t>국어</t>
    <phoneticPr fontId="2" type="noConversion"/>
  </si>
  <si>
    <t>국영수올림피아드대회</t>
    <phoneticPr fontId="2" type="noConversion"/>
  </si>
  <si>
    <t>기말고사 전체 평균에서 기풍고 기말고사 평균 차</t>
    <phoneticPr fontId="2" type="noConversion"/>
  </si>
  <si>
    <t>3학기</t>
    <phoneticPr fontId="2" type="noConversion"/>
  </si>
  <si>
    <t>춘여고</t>
    <phoneticPr fontId="2" type="noConversion"/>
  </si>
  <si>
    <t>컴퓨터공학</t>
    <phoneticPr fontId="2" type="noConversion"/>
  </si>
  <si>
    <t>독도대학교</t>
    <phoneticPr fontId="2" type="noConversion"/>
  </si>
  <si>
    <t>춘천고</t>
    <phoneticPr fontId="2" type="noConversion"/>
  </si>
  <si>
    <t>소프트웨어공학</t>
    <phoneticPr fontId="2" type="noConversion"/>
  </si>
  <si>
    <t>발해대학교</t>
    <phoneticPr fontId="2" type="noConversion"/>
  </si>
  <si>
    <t>부여대학교</t>
    <phoneticPr fontId="2" type="noConversion"/>
  </si>
  <si>
    <t>2학기</t>
  </si>
  <si>
    <t>고조전대학교</t>
    <phoneticPr fontId="2" type="noConversion"/>
  </si>
  <si>
    <t>가야대학교</t>
    <phoneticPr fontId="2" type="noConversion"/>
  </si>
  <si>
    <t>백제대학교</t>
    <phoneticPr fontId="2" type="noConversion"/>
  </si>
  <si>
    <t>1학기</t>
    <phoneticPr fontId="2" type="noConversion"/>
  </si>
  <si>
    <t>한국대학교</t>
    <phoneticPr fontId="2" type="noConversion"/>
  </si>
  <si>
    <t>기풍대학교</t>
    <phoneticPr fontId="2" type="noConversion"/>
  </si>
  <si>
    <t>전형</t>
    <phoneticPr fontId="2" type="noConversion"/>
  </si>
  <si>
    <t>응시일</t>
    <phoneticPr fontId="2" type="noConversion"/>
  </si>
  <si>
    <t>학과</t>
    <phoneticPr fontId="2" type="noConversion"/>
  </si>
  <si>
    <t>기말고사</t>
    <phoneticPr fontId="2" type="noConversion"/>
  </si>
  <si>
    <t>중간고사</t>
    <phoneticPr fontId="2" type="noConversion"/>
  </si>
  <si>
    <t>시험</t>
    <phoneticPr fontId="2" type="noConversion"/>
  </si>
  <si>
    <t>기풍이대입응시현황</t>
    <phoneticPr fontId="2" type="noConversion"/>
  </si>
  <si>
    <t>춘천시 고등학교 중간고사 평균</t>
    <phoneticPr fontId="2" type="noConversion"/>
  </si>
  <si>
    <t>첼시</t>
    <phoneticPr fontId="2" type="noConversion"/>
  </si>
  <si>
    <t>조르지뉴</t>
    <phoneticPr fontId="2" type="noConversion"/>
  </si>
  <si>
    <t>wyberns</t>
    <phoneticPr fontId="2" type="noConversion"/>
  </si>
  <si>
    <t>Sk</t>
    <phoneticPr fontId="2" type="noConversion"/>
  </si>
  <si>
    <t>애스턴 빌라</t>
    <phoneticPr fontId="2" type="noConversion"/>
  </si>
  <si>
    <t>그릴리쉬</t>
    <phoneticPr fontId="2" type="noConversion"/>
  </si>
  <si>
    <t>lions</t>
    <phoneticPr fontId="2" type="noConversion"/>
  </si>
  <si>
    <t>samsung</t>
    <phoneticPr fontId="2" type="noConversion"/>
  </si>
  <si>
    <t>아스널</t>
    <phoneticPr fontId="2" type="noConversion"/>
  </si>
  <si>
    <t>라카제트</t>
    <phoneticPr fontId="2" type="noConversion"/>
  </si>
  <si>
    <t>tigers</t>
    <phoneticPr fontId="2" type="noConversion"/>
  </si>
  <si>
    <t>kia</t>
    <phoneticPr fontId="2" type="noConversion"/>
  </si>
  <si>
    <t>브라이튼</t>
    <phoneticPr fontId="2" type="noConversion"/>
  </si>
  <si>
    <t>무파이</t>
    <phoneticPr fontId="2" type="noConversion"/>
  </si>
  <si>
    <t>giants</t>
    <phoneticPr fontId="2" type="noConversion"/>
  </si>
  <si>
    <t>lotte</t>
    <phoneticPr fontId="2" type="noConversion"/>
  </si>
  <si>
    <t>뉴캐슬</t>
    <phoneticPr fontId="2" type="noConversion"/>
  </si>
  <si>
    <t>윌슨</t>
    <phoneticPr fontId="2" type="noConversion"/>
  </si>
  <si>
    <t>heros</t>
    <phoneticPr fontId="2" type="noConversion"/>
  </si>
  <si>
    <t>kiwoom</t>
    <phoneticPr fontId="2" type="noConversion"/>
  </si>
  <si>
    <t>리버플</t>
    <phoneticPr fontId="2" type="noConversion"/>
  </si>
  <si>
    <t>살라</t>
    <phoneticPr fontId="2" type="noConversion"/>
  </si>
  <si>
    <t>bears</t>
    <phoneticPr fontId="2" type="noConversion"/>
  </si>
  <si>
    <t>doosan</t>
    <phoneticPr fontId="2" type="noConversion"/>
  </si>
  <si>
    <t>레스터</t>
    <phoneticPr fontId="2" type="noConversion"/>
  </si>
  <si>
    <t>바디</t>
    <phoneticPr fontId="2" type="noConversion"/>
  </si>
  <si>
    <t>twins</t>
    <phoneticPr fontId="2" type="noConversion"/>
  </si>
  <si>
    <t>lg</t>
    <phoneticPr fontId="2" type="noConversion"/>
  </si>
  <si>
    <t>토트넘</t>
    <phoneticPr fontId="2" type="noConversion"/>
  </si>
  <si>
    <t>르윈</t>
    <phoneticPr fontId="2" type="noConversion"/>
  </si>
  <si>
    <t>wiz</t>
    <phoneticPr fontId="2" type="noConversion"/>
  </si>
  <si>
    <t>kt</t>
    <phoneticPr fontId="2" type="noConversion"/>
  </si>
  <si>
    <t>에버튼</t>
    <phoneticPr fontId="2" type="noConversion"/>
  </si>
  <si>
    <t>손흥민</t>
    <phoneticPr fontId="2" type="noConversion"/>
  </si>
  <si>
    <t>dinos</t>
    <phoneticPr fontId="2" type="noConversion"/>
  </si>
  <si>
    <t>nc</t>
    <phoneticPr fontId="2" type="noConversion"/>
  </si>
  <si>
    <t>평가</t>
    <phoneticPr fontId="2" type="noConversion"/>
  </si>
  <si>
    <t>도움</t>
    <phoneticPr fontId="2" type="noConversion"/>
  </si>
  <si>
    <t>득점</t>
    <phoneticPr fontId="2" type="noConversion"/>
  </si>
  <si>
    <t>팀명</t>
    <phoneticPr fontId="2" type="noConversion"/>
  </si>
  <si>
    <t>선수</t>
    <phoneticPr fontId="2" type="noConversion"/>
  </si>
  <si>
    <t>순위</t>
    <phoneticPr fontId="2" type="noConversion"/>
  </si>
  <si>
    <t>기업[팀명]</t>
    <phoneticPr fontId="2" type="noConversion"/>
  </si>
  <si>
    <t>승률</t>
    <phoneticPr fontId="2" type="noConversion"/>
  </si>
  <si>
    <t>기업</t>
    <phoneticPr fontId="2" type="noConversion"/>
  </si>
  <si>
    <t>프리미어리그 선수 순위(20.10.15)</t>
    <phoneticPr fontId="2" type="noConversion"/>
  </si>
  <si>
    <t>KBO리그 순위(20.10.15)</t>
    <phoneticPr fontId="2" type="noConversion"/>
  </si>
  <si>
    <t>학교</t>
    <phoneticPr fontId="2" type="noConversion"/>
  </si>
  <si>
    <t>기풍고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</si>
</sst>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0_ "/>
    <numFmt numFmtId="177" formatCode="0\ &quot;~&quot;"/>
    <numFmt numFmtId="178" formatCode="0_);[Red]\(0\)"/>
    <numFmt numFmtId="179" formatCode="General&quot; 이상&quot;"/>
    <numFmt numFmtId="180" formatCode="#,##0_);[Red]\(#,##0\)"/>
    <numFmt numFmtId="181" formatCode="#.##"/>
    <numFmt numFmtId="183" formatCode="0.##"/>
    <numFmt numFmtId="184" formatCode="0.000_ "/>
    <numFmt numFmtId="185" formatCode="#,##0&quot;w&quot;"/>
    <numFmt numFmtId="186" formatCode="#,##0&quot;~&quot;"/>
    <numFmt numFmtId="187" formatCode="0.0"/>
    <numFmt numFmtId="188" formatCode="_-* #,##0.000_-;\-* #,##0.000_-;_-* &quot;-&quot;_-;_-@_-"/>
  </numFmts>
  <fonts count="1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2"/>
      <charset val="129"/>
    </font>
    <font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sz val="10"/>
      <name val="Arial"/>
      <family val="2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0"/>
    <xf numFmtId="0" fontId="10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3" fillId="0" borderId="0"/>
  </cellStyleXfs>
  <cellXfs count="12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1" fontId="5" fillId="0" borderId="1" xfId="1" applyFont="1" applyBorder="1">
      <alignment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1" applyNumberFormat="1" applyFont="1" applyBorder="1" applyAlignment="1">
      <alignment horizontal="center" vertical="center"/>
    </xf>
    <xf numFmtId="42" fontId="0" fillId="0" borderId="1" xfId="0" applyNumberFormat="1" applyBorder="1">
      <alignment vertical="center"/>
    </xf>
    <xf numFmtId="0" fontId="0" fillId="0" borderId="1" xfId="1" applyNumberFormat="1" applyFont="1" applyBorder="1" applyAlignment="1">
      <alignment horizontal="center" vertical="center"/>
    </xf>
    <xf numFmtId="41" fontId="0" fillId="3" borderId="1" xfId="3" applyFont="1" applyFill="1" applyBorder="1" applyAlignment="1">
      <alignment horizontal="center" vertical="center"/>
    </xf>
    <xf numFmtId="0" fontId="0" fillId="0" borderId="1" xfId="3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76" fontId="5" fillId="0" borderId="1" xfId="0" applyNumberFormat="1" applyFont="1" applyBorder="1" applyAlignment="1">
      <alignment vertical="center"/>
    </xf>
    <xf numFmtId="176" fontId="9" fillId="0" borderId="1" xfId="4" applyNumberFormat="1" applyFont="1" applyBorder="1" applyAlignment="1">
      <alignment horizontal="right" vertical="center"/>
    </xf>
    <xf numFmtId="0" fontId="9" fillId="0" borderId="1" xfId="4" applyFont="1" applyBorder="1" applyAlignment="1">
      <alignment horizontal="center" vertical="center"/>
    </xf>
    <xf numFmtId="0" fontId="9" fillId="0" borderId="1" xfId="4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NumberForma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9" fillId="4" borderId="1" xfId="4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Alignment="1"/>
    <xf numFmtId="0" fontId="0" fillId="3" borderId="1" xfId="0" applyFill="1" applyBorder="1">
      <alignment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4" borderId="1" xfId="0" applyFill="1" applyBorder="1">
      <alignment vertical="center"/>
    </xf>
    <xf numFmtId="0" fontId="5" fillId="0" borderId="0" xfId="0" applyFont="1" applyFill="1" applyBorder="1" applyAlignment="1">
      <alignment horizontal="left" vertical="center"/>
    </xf>
    <xf numFmtId="43" fontId="0" fillId="3" borderId="1" xfId="3" applyNumberFormat="1" applyFont="1" applyFill="1" applyBorder="1" applyAlignment="1">
      <alignment horizontal="center" vertical="center"/>
    </xf>
    <xf numFmtId="0" fontId="11" fillId="0" borderId="1" xfId="5" applyFont="1" applyBorder="1" applyAlignment="1">
      <alignment horizontal="center" vertical="center"/>
    </xf>
    <xf numFmtId="0" fontId="11" fillId="4" borderId="1" xfId="5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Border="1">
      <alignment vertical="center"/>
    </xf>
    <xf numFmtId="0" fontId="0" fillId="3" borderId="1" xfId="0" applyFill="1" applyBorder="1" applyAlignment="1">
      <alignment horizontal="center" vertical="center"/>
    </xf>
    <xf numFmtId="41" fontId="0" fillId="3" borderId="1" xfId="1" applyFont="1" applyFill="1" applyBorder="1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0" fillId="3" borderId="1" xfId="0" applyNumberForma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1" fontId="5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11" fillId="0" borderId="1" xfId="6" applyFont="1" applyBorder="1" applyAlignment="1">
      <alignment horizontal="center" vertical="center"/>
    </xf>
    <xf numFmtId="0" fontId="12" fillId="0" borderId="1" xfId="6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0" fillId="0" borderId="1" xfId="0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10" fillId="0" borderId="1" xfId="7" applyBorder="1" applyAlignment="1">
      <alignment horizontal="center" vertical="center"/>
    </xf>
    <xf numFmtId="0" fontId="10" fillId="3" borderId="1" xfId="7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179" fontId="0" fillId="0" borderId="1" xfId="0" applyNumberFormat="1" applyBorder="1" applyAlignment="1">
      <alignment horizontal="center" vertical="center"/>
    </xf>
    <xf numFmtId="20" fontId="10" fillId="0" borderId="1" xfId="7" applyNumberFormat="1" applyBorder="1" applyAlignment="1">
      <alignment horizontal="center" vertical="center"/>
    </xf>
    <xf numFmtId="180" fontId="10" fillId="0" borderId="1" xfId="7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81" fontId="11" fillId="0" borderId="1" xfId="8" applyNumberFormat="1" applyFont="1" applyBorder="1" applyAlignment="1">
      <alignment horizontal="center" vertical="center"/>
    </xf>
    <xf numFmtId="176" fontId="11" fillId="0" borderId="1" xfId="8" applyNumberFormat="1" applyFont="1" applyBorder="1" applyAlignment="1">
      <alignment horizontal="center" vertical="center"/>
    </xf>
    <xf numFmtId="176" fontId="5" fillId="0" borderId="0" xfId="0" applyNumberFormat="1" applyFont="1">
      <alignment vertical="center"/>
    </xf>
    <xf numFmtId="183" fontId="11" fillId="0" borderId="1" xfId="8" applyNumberFormat="1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184" fontId="4" fillId="0" borderId="1" xfId="0" applyNumberFormat="1" applyFont="1" applyBorder="1" applyAlignment="1">
      <alignment horizontal="center" vertical="center"/>
    </xf>
    <xf numFmtId="9" fontId="5" fillId="0" borderId="1" xfId="2" applyFont="1" applyBorder="1">
      <alignment vertical="center"/>
    </xf>
    <xf numFmtId="0" fontId="15" fillId="0" borderId="0" xfId="0" applyFont="1">
      <alignment vertical="center"/>
    </xf>
    <xf numFmtId="185" fontId="0" fillId="0" borderId="1" xfId="0" applyNumberFormat="1" applyBorder="1" applyAlignment="1">
      <alignment horizontal="right" vertical="center"/>
    </xf>
    <xf numFmtId="178" fontId="0" fillId="0" borderId="1" xfId="1" applyNumberFormat="1" applyFont="1" applyBorder="1" applyAlignment="1">
      <alignment horizontal="center" vertical="center"/>
    </xf>
    <xf numFmtId="186" fontId="0" fillId="0" borderId="1" xfId="1" applyNumberFormat="1" applyFont="1" applyBorder="1" applyAlignment="1">
      <alignment horizontal="center" vertical="center"/>
    </xf>
    <xf numFmtId="9" fontId="0" fillId="0" borderId="1" xfId="2" applyFont="1" applyBorder="1">
      <alignment vertical="center"/>
    </xf>
    <xf numFmtId="0" fontId="11" fillId="0" borderId="10" xfId="0" applyFont="1" applyBorder="1" applyAlignment="1">
      <alignment horizontal="center" vertical="center"/>
    </xf>
    <xf numFmtId="187" fontId="5" fillId="0" borderId="1" xfId="0" applyNumberFormat="1" applyFont="1" applyBorder="1" applyAlignment="1">
      <alignment horizontal="center" vertical="center"/>
    </xf>
    <xf numFmtId="0" fontId="12" fillId="0" borderId="9" xfId="6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81" fontId="11" fillId="0" borderId="1" xfId="8" applyNumberFormat="1" applyFont="1" applyFill="1" applyBorder="1" applyAlignment="1">
      <alignment horizontal="center" vertical="center"/>
    </xf>
    <xf numFmtId="181" fontId="11" fillId="0" borderId="0" xfId="8" applyNumberFormat="1" applyFont="1" applyFill="1" applyBorder="1" applyAlignment="1">
      <alignment horizontal="center" vertical="center"/>
    </xf>
    <xf numFmtId="188" fontId="5" fillId="0" borderId="1" xfId="1" applyNumberFormat="1" applyFont="1" applyBorder="1" applyAlignment="1">
      <alignment vertical="center"/>
    </xf>
    <xf numFmtId="176" fontId="11" fillId="0" borderId="7" xfId="8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4" borderId="4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176" fontId="0" fillId="3" borderId="4" xfId="0" applyNumberFormat="1" applyFill="1" applyBorder="1" applyAlignment="1">
      <alignment horizontal="center" vertical="center"/>
    </xf>
    <xf numFmtId="176" fontId="0" fillId="3" borderId="3" xfId="0" applyNumberFormat="1" applyFill="1" applyBorder="1" applyAlignment="1">
      <alignment horizontal="center" vertical="center"/>
    </xf>
    <xf numFmtId="176" fontId="0" fillId="3" borderId="2" xfId="0" applyNumberForma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</cellXfs>
  <cellStyles count="9">
    <cellStyle name="백분율" xfId="2" builtinId="5"/>
    <cellStyle name="쉼표 [0]" xfId="1" builtinId="6"/>
    <cellStyle name="쉼표 [0] 3" xfId="3"/>
    <cellStyle name="표준" xfId="0" builtinId="0"/>
    <cellStyle name="표준 2" xfId="5"/>
    <cellStyle name="표준 2 2" xfId="6"/>
    <cellStyle name="표준 3" xfId="8"/>
    <cellStyle name="표준 8" xfId="7"/>
    <cellStyle name="표준_Sheet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NULL"/><Relationship Id="rId1" Type="http://schemas.openxmlformats.org/officeDocument/2006/relationships/customXml" Target="../ink/ink1.xml"/><Relationship Id="rId4" Type="http://schemas.openxmlformats.org/officeDocument/2006/relationships/image" Target="NUL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20801</xdr:colOff>
      <xdr:row>15</xdr:row>
      <xdr:rowOff>337</xdr:rowOff>
    </xdr:from>
    <xdr:ext cx="7920" cy="684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잉크 1">
              <a:extLst>
                <a:ext uri="{FF2B5EF4-FFF2-40B4-BE49-F238E27FC236}">
                  <a16:creationId xmlns:a16="http://schemas.microsoft.com/office/drawing/2014/main" id="{4D8FD17C-5321-4A85-A90A-BDA7B827F190}"/>
                </a:ext>
              </a:extLst>
            </xdr14:cNvPr>
            <xdr14:cNvContentPartPr/>
          </xdr14:nvContentPartPr>
          <xdr14:nvPr macro=""/>
          <xdr14:xfrm>
            <a:off x="1807560" y="3202708"/>
            <a:ext cx="7920" cy="6840"/>
          </xdr14:xfrm>
        </xdr:contentPart>
      </mc:Choice>
      <mc:Fallback xmlns="">
        <xdr:pic>
          <xdr:nvPicPr>
            <xdr:cNvPr id="4" name="잉크 3">
              <a:extLst>
                <a:ext uri="{FF2B5EF4-FFF2-40B4-BE49-F238E27FC236}">
                  <a16:creationId xmlns:a16="http://schemas.microsoft.com/office/drawing/2014/main" id="{4D8FD17C-5321-4A85-A90A-BDA7B827F190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798920" y="3193708"/>
              <a:ext cx="25560" cy="244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333726</xdr:colOff>
      <xdr:row>44</xdr:row>
      <xdr:rowOff>73279</xdr:rowOff>
    </xdr:from>
    <xdr:ext cx="11880" cy="1152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잉크 2">
              <a:extLst>
                <a:ext uri="{FF2B5EF4-FFF2-40B4-BE49-F238E27FC236}">
                  <a16:creationId xmlns:a16="http://schemas.microsoft.com/office/drawing/2014/main" id="{1CFFD06A-A805-44AA-B613-D149694D2BB1}"/>
                </a:ext>
              </a:extLst>
            </xdr14:cNvPr>
            <xdr14:cNvContentPartPr/>
          </xdr14:nvContentPartPr>
          <xdr14:nvPr macro=""/>
          <xdr14:xfrm>
            <a:off x="7241422" y="9548583"/>
            <a:ext cx="11880" cy="11520"/>
          </xdr14:xfrm>
        </xdr:contentPart>
      </mc:Choice>
      <mc:Fallback xmlns="">
        <xdr:pic>
          <xdr:nvPicPr>
            <xdr:cNvPr id="2" name="잉크 1">
              <a:extLst>
                <a:ext uri="{FF2B5EF4-FFF2-40B4-BE49-F238E27FC236}">
                  <a16:creationId xmlns:a16="http://schemas.microsoft.com/office/drawing/2014/main" id="{1CFFD06A-A805-44AA-B613-D149694D2BB1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7232422" y="9539943"/>
              <a:ext cx="29520" cy="2916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ssi/Google%20&#46300;&#46972;&#51060;&#48652;/&#9733;&#54980;&#54217;&#46041;&#54617;&#50896;&#47928;&#49436;%20&#44277;&#50976;&#54260;&#45908;&#9733;/01%20&#50472;&#50519;&#54617;&#50896;/&#44592;&#50500;&#54260;&#45908;/&#49688;&#44053;&#47785;&#4719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강과목(일반,대학생)"/>
      <sheetName val="원생등록(일반,대학생)"/>
      <sheetName val="원생등록(초,중,고)"/>
      <sheetName val="원비납부현황(초,중,고)"/>
      <sheetName val="주말C언어"/>
      <sheetName val=" 수강목록"/>
      <sheetName val="예약"/>
      <sheetName val=" "/>
    </sheetNames>
    <sheetDataSet>
      <sheetData sheetId="0">
        <row r="4">
          <cell r="C4" t="str">
            <v>컴활1급 실기</v>
          </cell>
        </row>
        <row r="5">
          <cell r="C5" t="str">
            <v>컴활2급 필기,실기</v>
          </cell>
        </row>
        <row r="6">
          <cell r="C6" t="str">
            <v>컴활2급 실기</v>
          </cell>
        </row>
        <row r="7">
          <cell r="C7" t="str">
            <v>포토샵(GTQ1급)</v>
          </cell>
        </row>
        <row r="8">
          <cell r="C8" t="str">
            <v>일러스트(GTQ1급)</v>
          </cell>
        </row>
        <row r="9">
          <cell r="C9" t="str">
            <v>CAD</v>
          </cell>
        </row>
        <row r="10">
          <cell r="C10" t="str">
            <v>C언어</v>
          </cell>
        </row>
        <row r="11">
          <cell r="C11" t="str">
            <v xml:space="preserve">업무용 엑셀 </v>
          </cell>
        </row>
        <row r="12">
          <cell r="C12" t="str">
            <v>파포 디자인반</v>
          </cell>
        </row>
        <row r="13">
          <cell r="C13" t="str">
            <v>컴활2급실기 주말반</v>
          </cell>
        </row>
        <row r="14">
          <cell r="C14" t="str">
            <v>ITQ(한글)</v>
          </cell>
        </row>
        <row r="15">
          <cell r="C15" t="str">
            <v>ITQ(엑셀)</v>
          </cell>
        </row>
        <row r="16">
          <cell r="C16" t="str">
            <v>ITQ(파포)</v>
          </cell>
        </row>
        <row r="17">
          <cell r="C17" t="str">
            <v>사무자동화산업기사실기</v>
          </cell>
        </row>
        <row r="18">
          <cell r="C18" t="str">
            <v>유투브 크레디에이터 과정</v>
          </cell>
        </row>
        <row r="19">
          <cell r="C19" t="str">
            <v>워드실기</v>
          </cell>
        </row>
        <row r="20">
          <cell r="C20" t="str">
            <v>동영상편집</v>
          </cell>
        </row>
      </sheetData>
      <sheetData sheetId="1"/>
      <sheetData sheetId="2"/>
      <sheetData sheetId="3"/>
      <sheetData sheetId="4"/>
      <sheetData sheetId="5">
        <row r="4">
          <cell r="C4" t="str">
            <v>ITQ(한글,엑셀,파포)</v>
          </cell>
        </row>
        <row r="5">
          <cell r="C5" t="str">
            <v>CAD</v>
          </cell>
        </row>
        <row r="6">
          <cell r="C6" t="str">
            <v>코딩(초등)</v>
          </cell>
        </row>
        <row r="7">
          <cell r="C7" t="str">
            <v>GTQ(포토샵)</v>
          </cell>
        </row>
        <row r="8">
          <cell r="C8" t="str">
            <v>C언어 코딩 주말반</v>
          </cell>
        </row>
        <row r="9">
          <cell r="C9" t="str">
            <v>ITQ주말반</v>
          </cell>
        </row>
        <row r="10">
          <cell r="C10" t="str">
            <v>컴활2급 필기,실기</v>
          </cell>
        </row>
        <row r="11">
          <cell r="C11" t="str">
            <v>컴활2급 실기</v>
          </cell>
        </row>
        <row r="12">
          <cell r="C12" t="str">
            <v>PPT(특강)</v>
          </cell>
        </row>
        <row r="13">
          <cell r="C13" t="str">
            <v>겨울방학특강</v>
          </cell>
        </row>
      </sheetData>
      <sheetData sheetId="6"/>
      <sheetData sheetId="7"/>
    </sheetDataSet>
  </externalBook>
</externalLink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2-31T11:29:27.41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221 18 4432 0 0,'0'0'192'0'0,"0"0"48"0"0,0 0-240 0 0,0 0 0 0 0,-6-2 0 0 0,4 0 0 0 0,-3 0 328 0 0,2-1 24 0 0,1-2 0 0 0,-1 1-2680 0 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12-31T11:29:27.42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32 32 19351 0 0,'0'0'1491'0'0,"-7"0"-864"0"0,-15-2 3074 0 0,21 2-1645 0 0,1 0-294 0 0,0 0-1319 0 0,-2-13-3544 0 0,5 10 2376 0 0,4-5-4627 0 0,-2 3 3602 0 0</inkml:trace>
</inkml: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L43"/>
  <sheetViews>
    <sheetView tabSelected="1" zoomScaleNormal="100" workbookViewId="0">
      <selection activeCell="J30" sqref="J30"/>
    </sheetView>
  </sheetViews>
  <sheetFormatPr defaultRowHeight="17.600000000000001" x14ac:dyDescent="0.55000000000000004"/>
  <cols>
    <col min="2" max="2" width="11.140625" customWidth="1"/>
    <col min="3" max="3" width="11.140625" bestFit="1" customWidth="1"/>
    <col min="4" max="4" width="11.7109375" bestFit="1" customWidth="1"/>
    <col min="5" max="5" width="12.5" bestFit="1" customWidth="1"/>
    <col min="6" max="6" width="3.640625" customWidth="1"/>
    <col min="8" max="8" width="10.85546875" customWidth="1"/>
    <col min="9" max="11" width="10.85546875" bestFit="1" customWidth="1"/>
    <col min="12" max="12" width="9" customWidth="1"/>
    <col min="14" max="14" width="12.35546875" customWidth="1"/>
    <col min="15" max="15" width="12.35546875" bestFit="1" customWidth="1"/>
  </cols>
  <sheetData>
    <row r="1" spans="1:12" x14ac:dyDescent="0.55000000000000004">
      <c r="A1" s="5" t="s">
        <v>108</v>
      </c>
      <c r="B1" s="4" t="s">
        <v>107</v>
      </c>
      <c r="G1" s="5" t="s">
        <v>106</v>
      </c>
      <c r="H1" s="4" t="s">
        <v>105</v>
      </c>
    </row>
    <row r="2" spans="1:12" x14ac:dyDescent="0.55000000000000004">
      <c r="A2" s="1" t="s">
        <v>104</v>
      </c>
      <c r="B2" s="1" t="s">
        <v>103</v>
      </c>
      <c r="C2" s="1" t="s">
        <v>102</v>
      </c>
      <c r="D2" s="1" t="s">
        <v>101</v>
      </c>
      <c r="E2" s="1" t="s">
        <v>100</v>
      </c>
      <c r="G2" s="1" t="s">
        <v>62</v>
      </c>
      <c r="H2" s="1" t="s">
        <v>59</v>
      </c>
      <c r="I2" s="1" t="s">
        <v>99</v>
      </c>
      <c r="J2" s="1" t="s">
        <v>98</v>
      </c>
      <c r="K2" s="1" t="s">
        <v>97</v>
      </c>
      <c r="L2" s="3" t="s">
        <v>96</v>
      </c>
    </row>
    <row r="3" spans="1:12" x14ac:dyDescent="0.55000000000000004">
      <c r="A3" s="1" t="s">
        <v>87</v>
      </c>
      <c r="B3" s="1" t="s">
        <v>95</v>
      </c>
      <c r="C3" s="1" t="s">
        <v>80</v>
      </c>
      <c r="D3" s="13">
        <v>3500000</v>
      </c>
      <c r="E3" s="13">
        <v>3980000</v>
      </c>
      <c r="G3" s="1" t="s">
        <v>94</v>
      </c>
      <c r="H3" s="1" t="s">
        <v>26</v>
      </c>
      <c r="I3" s="14">
        <v>90</v>
      </c>
      <c r="J3" s="14">
        <v>92</v>
      </c>
      <c r="K3" s="14">
        <v>69</v>
      </c>
      <c r="L3" s="1" t="str">
        <f t="shared" ref="L3" si="0">IF(AND(COUNTIF(I3:K3,"&gt;=70")=3,SUM(I3:K3)&gt;=250),"진급","")</f>
        <v/>
      </c>
    </row>
    <row r="4" spans="1:12" x14ac:dyDescent="0.55000000000000004">
      <c r="A4" s="1" t="s">
        <v>84</v>
      </c>
      <c r="B4" s="1" t="s">
        <v>93</v>
      </c>
      <c r="C4" s="1" t="s">
        <v>80</v>
      </c>
      <c r="D4" s="13">
        <v>2200000</v>
      </c>
      <c r="E4" s="13">
        <v>2236000</v>
      </c>
      <c r="G4" s="1" t="s">
        <v>92</v>
      </c>
      <c r="H4" s="1" t="s">
        <v>36</v>
      </c>
      <c r="I4" s="14">
        <v>62</v>
      </c>
      <c r="J4" s="14">
        <v>70</v>
      </c>
      <c r="K4" s="14">
        <v>71</v>
      </c>
      <c r="L4" s="1"/>
    </row>
    <row r="5" spans="1:12" x14ac:dyDescent="0.55000000000000004">
      <c r="A5" s="1" t="s">
        <v>75</v>
      </c>
      <c r="B5" s="1" t="s">
        <v>91</v>
      </c>
      <c r="C5" s="1" t="s">
        <v>73</v>
      </c>
      <c r="D5" s="13">
        <v>2400000</v>
      </c>
      <c r="E5" s="13">
        <v>2612000</v>
      </c>
      <c r="G5" s="1" t="s">
        <v>90</v>
      </c>
      <c r="H5" s="1" t="s">
        <v>40</v>
      </c>
      <c r="I5" s="14">
        <v>85</v>
      </c>
      <c r="J5" s="14">
        <v>80</v>
      </c>
      <c r="K5" s="14">
        <v>88</v>
      </c>
      <c r="L5" s="1"/>
    </row>
    <row r="6" spans="1:12" x14ac:dyDescent="0.55000000000000004">
      <c r="A6" s="1" t="s">
        <v>84</v>
      </c>
      <c r="B6" s="1" t="s">
        <v>89</v>
      </c>
      <c r="C6" s="1" t="s">
        <v>80</v>
      </c>
      <c r="D6" s="13">
        <v>2000000</v>
      </c>
      <c r="E6" s="13">
        <v>2060000</v>
      </c>
      <c r="G6" s="1" t="s">
        <v>88</v>
      </c>
      <c r="H6" s="1" t="s">
        <v>40</v>
      </c>
      <c r="I6" s="14">
        <v>94</v>
      </c>
      <c r="J6" s="14">
        <v>90</v>
      </c>
      <c r="K6" s="14">
        <v>92</v>
      </c>
      <c r="L6" s="1"/>
    </row>
    <row r="7" spans="1:12" x14ac:dyDescent="0.55000000000000004">
      <c r="A7" s="1" t="s">
        <v>87</v>
      </c>
      <c r="B7" s="1" t="s">
        <v>86</v>
      </c>
      <c r="C7" s="1" t="s">
        <v>73</v>
      </c>
      <c r="D7" s="13">
        <v>3600000</v>
      </c>
      <c r="E7" s="13">
        <v>4068000</v>
      </c>
      <c r="G7" s="1" t="s">
        <v>85</v>
      </c>
      <c r="H7" s="1" t="s">
        <v>26</v>
      </c>
      <c r="I7" s="14">
        <v>82</v>
      </c>
      <c r="J7" s="14">
        <v>88</v>
      </c>
      <c r="K7" s="14">
        <v>80</v>
      </c>
      <c r="L7" s="1"/>
    </row>
    <row r="8" spans="1:12" x14ac:dyDescent="0.55000000000000004">
      <c r="A8" s="1" t="s">
        <v>84</v>
      </c>
      <c r="B8" s="1" t="s">
        <v>83</v>
      </c>
      <c r="C8" s="1" t="s">
        <v>80</v>
      </c>
      <c r="D8" s="13">
        <v>2200000</v>
      </c>
      <c r="E8" s="13">
        <v>2236000</v>
      </c>
      <c r="G8" s="1" t="s">
        <v>82</v>
      </c>
      <c r="H8" s="1" t="s">
        <v>40</v>
      </c>
      <c r="I8" s="14">
        <v>66</v>
      </c>
      <c r="J8" s="14">
        <v>69</v>
      </c>
      <c r="K8" s="14">
        <v>72</v>
      </c>
      <c r="L8" s="1"/>
    </row>
    <row r="9" spans="1:12" x14ac:dyDescent="0.55000000000000004">
      <c r="A9" s="1" t="s">
        <v>75</v>
      </c>
      <c r="B9" s="1" t="s">
        <v>81</v>
      </c>
      <c r="C9" s="1" t="s">
        <v>80</v>
      </c>
      <c r="D9" s="13">
        <v>2600000</v>
      </c>
      <c r="E9" s="13">
        <v>2788000</v>
      </c>
      <c r="G9" s="1" t="s">
        <v>79</v>
      </c>
      <c r="H9" s="1" t="s">
        <v>26</v>
      </c>
      <c r="I9" s="14">
        <v>84</v>
      </c>
      <c r="J9" s="14">
        <v>80</v>
      </c>
      <c r="K9" s="14">
        <v>77</v>
      </c>
      <c r="L9" s="1"/>
    </row>
    <row r="10" spans="1:12" x14ac:dyDescent="0.55000000000000004">
      <c r="A10" s="1" t="s">
        <v>78</v>
      </c>
      <c r="B10" s="1" t="s">
        <v>77</v>
      </c>
      <c r="C10" s="1" t="s">
        <v>73</v>
      </c>
      <c r="D10" s="13">
        <v>3000000</v>
      </c>
      <c r="E10" s="13">
        <v>3340000</v>
      </c>
      <c r="G10" s="1" t="s">
        <v>76</v>
      </c>
      <c r="H10" s="1" t="s">
        <v>36</v>
      </c>
      <c r="I10" s="14">
        <v>78</v>
      </c>
      <c r="J10" s="14">
        <v>80</v>
      </c>
      <c r="K10" s="14">
        <v>79</v>
      </c>
      <c r="L10" s="1"/>
    </row>
    <row r="11" spans="1:12" x14ac:dyDescent="0.55000000000000004">
      <c r="A11" s="1" t="s">
        <v>75</v>
      </c>
      <c r="B11" s="1" t="s">
        <v>74</v>
      </c>
      <c r="C11" s="1" t="s">
        <v>73</v>
      </c>
      <c r="D11" s="13">
        <v>2500000</v>
      </c>
      <c r="E11" s="13">
        <v>2700000</v>
      </c>
      <c r="G11" s="1" t="s">
        <v>72</v>
      </c>
      <c r="H11" s="1" t="s">
        <v>36</v>
      </c>
      <c r="I11" s="14">
        <v>80</v>
      </c>
      <c r="J11" s="14">
        <v>91</v>
      </c>
      <c r="K11" s="14">
        <v>80</v>
      </c>
      <c r="L11" s="1"/>
    </row>
    <row r="12" spans="1:12" x14ac:dyDescent="0.55000000000000004">
      <c r="A12" s="97" t="s">
        <v>71</v>
      </c>
      <c r="B12" s="98"/>
      <c r="C12" s="98"/>
      <c r="D12" s="99"/>
      <c r="E12" s="13"/>
      <c r="G12" s="11"/>
      <c r="H12" s="11"/>
      <c r="I12" s="12"/>
      <c r="J12" s="12"/>
      <c r="K12" s="12"/>
      <c r="L12" s="11"/>
    </row>
    <row r="14" spans="1:12" x14ac:dyDescent="0.55000000000000004">
      <c r="A14" s="5" t="s">
        <v>70</v>
      </c>
      <c r="B14" s="10" t="s">
        <v>69</v>
      </c>
      <c r="G14" s="5" t="s">
        <v>68</v>
      </c>
      <c r="H14" s="4" t="s">
        <v>67</v>
      </c>
    </row>
    <row r="15" spans="1:12" x14ac:dyDescent="0.55000000000000004">
      <c r="A15" s="8" t="s">
        <v>22</v>
      </c>
      <c r="B15" s="8" t="s">
        <v>66</v>
      </c>
      <c r="C15" s="8" t="s">
        <v>65</v>
      </c>
      <c r="D15" s="8" t="s">
        <v>64</v>
      </c>
      <c r="E15" s="8" t="s">
        <v>63</v>
      </c>
      <c r="G15" s="1" t="s">
        <v>62</v>
      </c>
      <c r="H15" s="1" t="s">
        <v>61</v>
      </c>
      <c r="I15" s="1" t="s">
        <v>60</v>
      </c>
      <c r="J15" s="1" t="s">
        <v>59</v>
      </c>
      <c r="K15" s="1" t="s">
        <v>58</v>
      </c>
      <c r="L15" s="3" t="s">
        <v>57</v>
      </c>
    </row>
    <row r="16" spans="1:12" x14ac:dyDescent="0.55000000000000004">
      <c r="A16" s="8" t="s">
        <v>43</v>
      </c>
      <c r="B16" s="8" t="s">
        <v>25</v>
      </c>
      <c r="C16" s="6">
        <v>1000</v>
      </c>
      <c r="D16" s="6">
        <v>554100</v>
      </c>
      <c r="E16" s="6">
        <f t="shared" ref="E16:E29" si="1">C16*D16</f>
        <v>554100000</v>
      </c>
      <c r="G16" s="1" t="s">
        <v>56</v>
      </c>
      <c r="H16" s="1" t="s">
        <v>55</v>
      </c>
      <c r="I16" s="1" t="s">
        <v>27</v>
      </c>
      <c r="J16" s="1" t="s">
        <v>31</v>
      </c>
      <c r="K16" s="9">
        <v>500000</v>
      </c>
      <c r="L16" s="9"/>
    </row>
    <row r="17" spans="1:12" x14ac:dyDescent="0.55000000000000004">
      <c r="A17" s="8" t="s">
        <v>24</v>
      </c>
      <c r="B17" s="8" t="s">
        <v>21</v>
      </c>
      <c r="C17" s="6">
        <v>1500</v>
      </c>
      <c r="D17" s="6">
        <v>452600</v>
      </c>
      <c r="E17" s="6">
        <f t="shared" si="1"/>
        <v>678900000</v>
      </c>
      <c r="G17" s="1" t="s">
        <v>54</v>
      </c>
      <c r="H17" s="1" t="s">
        <v>53</v>
      </c>
      <c r="I17" s="1" t="s">
        <v>37</v>
      </c>
      <c r="J17" s="1" t="s">
        <v>26</v>
      </c>
      <c r="K17" s="9">
        <v>300000</v>
      </c>
      <c r="L17" s="9"/>
    </row>
    <row r="18" spans="1:12" x14ac:dyDescent="0.55000000000000004">
      <c r="A18" s="8" t="s">
        <v>30</v>
      </c>
      <c r="B18" s="8" t="s">
        <v>21</v>
      </c>
      <c r="C18" s="6">
        <v>1500</v>
      </c>
      <c r="D18" s="6">
        <v>519800</v>
      </c>
      <c r="E18" s="6">
        <f t="shared" si="1"/>
        <v>779700000</v>
      </c>
      <c r="G18" s="1" t="s">
        <v>52</v>
      </c>
      <c r="H18" s="1" t="s">
        <v>51</v>
      </c>
      <c r="I18" s="1" t="s">
        <v>48</v>
      </c>
      <c r="J18" s="1" t="s">
        <v>40</v>
      </c>
      <c r="K18" s="9">
        <v>400000</v>
      </c>
      <c r="L18" s="9"/>
    </row>
    <row r="19" spans="1:12" x14ac:dyDescent="0.55000000000000004">
      <c r="A19" s="8" t="s">
        <v>20</v>
      </c>
      <c r="B19" s="8" t="s">
        <v>23</v>
      </c>
      <c r="C19" s="6">
        <v>800</v>
      </c>
      <c r="D19" s="6">
        <v>398500</v>
      </c>
      <c r="E19" s="6">
        <f t="shared" si="1"/>
        <v>318800000</v>
      </c>
      <c r="G19" s="1" t="s">
        <v>50</v>
      </c>
      <c r="H19" s="1" t="s">
        <v>49</v>
      </c>
      <c r="I19" s="1" t="s">
        <v>48</v>
      </c>
      <c r="J19" s="1" t="s">
        <v>36</v>
      </c>
      <c r="K19" s="9">
        <v>250000</v>
      </c>
      <c r="L19" s="9"/>
    </row>
    <row r="20" spans="1:12" x14ac:dyDescent="0.55000000000000004">
      <c r="A20" s="8" t="s">
        <v>43</v>
      </c>
      <c r="B20" s="8" t="s">
        <v>35</v>
      </c>
      <c r="C20" s="6">
        <v>1500</v>
      </c>
      <c r="D20" s="6">
        <v>631500</v>
      </c>
      <c r="E20" s="6">
        <f t="shared" si="1"/>
        <v>947250000</v>
      </c>
      <c r="G20" s="1" t="s">
        <v>47</v>
      </c>
      <c r="H20" s="1" t="s">
        <v>46</v>
      </c>
      <c r="I20" s="1" t="s">
        <v>27</v>
      </c>
      <c r="J20" s="1" t="s">
        <v>26</v>
      </c>
      <c r="K20" s="9">
        <v>300000</v>
      </c>
      <c r="L20" s="9"/>
    </row>
    <row r="21" spans="1:12" x14ac:dyDescent="0.55000000000000004">
      <c r="A21" s="8" t="s">
        <v>30</v>
      </c>
      <c r="B21" s="8" t="s">
        <v>25</v>
      </c>
      <c r="C21" s="6">
        <v>1000</v>
      </c>
      <c r="D21" s="6">
        <v>468500</v>
      </c>
      <c r="E21" s="6">
        <f t="shared" si="1"/>
        <v>468500000</v>
      </c>
      <c r="G21" s="1" t="s">
        <v>45</v>
      </c>
      <c r="H21" s="1" t="s">
        <v>44</v>
      </c>
      <c r="I21" s="1" t="s">
        <v>37</v>
      </c>
      <c r="J21" s="1" t="s">
        <v>36</v>
      </c>
      <c r="K21" s="9">
        <v>250000</v>
      </c>
      <c r="L21" s="9"/>
    </row>
    <row r="22" spans="1:12" x14ac:dyDescent="0.55000000000000004">
      <c r="A22" s="8" t="s">
        <v>43</v>
      </c>
      <c r="B22" s="8" t="s">
        <v>21</v>
      </c>
      <c r="C22" s="6">
        <v>1500</v>
      </c>
      <c r="D22" s="6">
        <v>475800</v>
      </c>
      <c r="E22" s="6">
        <f t="shared" si="1"/>
        <v>713700000</v>
      </c>
      <c r="G22" s="1" t="s">
        <v>42</v>
      </c>
      <c r="H22" s="1" t="s">
        <v>41</v>
      </c>
      <c r="I22" s="1" t="s">
        <v>32</v>
      </c>
      <c r="J22" s="1" t="s">
        <v>40</v>
      </c>
      <c r="K22" s="9">
        <v>400000</v>
      </c>
      <c r="L22" s="9"/>
    </row>
    <row r="23" spans="1:12" x14ac:dyDescent="0.55000000000000004">
      <c r="A23" s="8" t="s">
        <v>20</v>
      </c>
      <c r="B23" s="8" t="s">
        <v>35</v>
      </c>
      <c r="C23" s="6">
        <v>1500</v>
      </c>
      <c r="D23" s="6">
        <v>438700</v>
      </c>
      <c r="E23" s="6">
        <f t="shared" si="1"/>
        <v>658050000</v>
      </c>
      <c r="G23" s="1" t="s">
        <v>39</v>
      </c>
      <c r="H23" s="1" t="s">
        <v>38</v>
      </c>
      <c r="I23" s="1" t="s">
        <v>37</v>
      </c>
      <c r="J23" s="1" t="s">
        <v>36</v>
      </c>
      <c r="K23" s="9">
        <v>250000</v>
      </c>
      <c r="L23" s="9"/>
    </row>
    <row r="24" spans="1:12" x14ac:dyDescent="0.55000000000000004">
      <c r="A24" s="8" t="s">
        <v>24</v>
      </c>
      <c r="B24" s="8" t="s">
        <v>35</v>
      </c>
      <c r="C24" s="6">
        <v>1500</v>
      </c>
      <c r="D24" s="6">
        <v>632000</v>
      </c>
      <c r="E24" s="6">
        <f t="shared" si="1"/>
        <v>948000000</v>
      </c>
      <c r="G24" s="1" t="s">
        <v>34</v>
      </c>
      <c r="H24" s="1" t="s">
        <v>33</v>
      </c>
      <c r="I24" s="1" t="s">
        <v>32</v>
      </c>
      <c r="J24" s="1" t="s">
        <v>31</v>
      </c>
      <c r="K24" s="9">
        <v>500000</v>
      </c>
      <c r="L24" s="9"/>
    </row>
    <row r="25" spans="1:12" x14ac:dyDescent="0.55000000000000004">
      <c r="A25" s="8" t="s">
        <v>30</v>
      </c>
      <c r="B25" s="8" t="s">
        <v>23</v>
      </c>
      <c r="C25" s="6">
        <v>800</v>
      </c>
      <c r="D25" s="6">
        <v>425800</v>
      </c>
      <c r="E25" s="6">
        <f t="shared" si="1"/>
        <v>340640000</v>
      </c>
      <c r="G25" s="1" t="s">
        <v>29</v>
      </c>
      <c r="H25" s="1" t="s">
        <v>28</v>
      </c>
      <c r="I25" s="1" t="s">
        <v>27</v>
      </c>
      <c r="J25" s="1" t="s">
        <v>26</v>
      </c>
      <c r="K25" s="9">
        <v>300000</v>
      </c>
      <c r="L25" s="9"/>
    </row>
    <row r="26" spans="1:12" x14ac:dyDescent="0.55000000000000004">
      <c r="A26" s="8" t="s">
        <v>24</v>
      </c>
      <c r="B26" s="8" t="s">
        <v>25</v>
      </c>
      <c r="C26" s="6">
        <v>1000</v>
      </c>
      <c r="D26" s="6">
        <v>572000</v>
      </c>
      <c r="E26" s="6">
        <f t="shared" si="1"/>
        <v>572000000</v>
      </c>
    </row>
    <row r="27" spans="1:12" x14ac:dyDescent="0.55000000000000004">
      <c r="A27" s="8" t="s">
        <v>20</v>
      </c>
      <c r="B27" s="8" t="s">
        <v>25</v>
      </c>
      <c r="C27" s="6">
        <v>1000</v>
      </c>
      <c r="D27" s="6">
        <v>357900</v>
      </c>
      <c r="E27" s="6">
        <f t="shared" si="1"/>
        <v>357900000</v>
      </c>
    </row>
    <row r="28" spans="1:12" x14ac:dyDescent="0.55000000000000004">
      <c r="A28" s="8" t="s">
        <v>24</v>
      </c>
      <c r="B28" s="8" t="s">
        <v>23</v>
      </c>
      <c r="C28" s="6">
        <v>800</v>
      </c>
      <c r="D28" s="6">
        <v>540000</v>
      </c>
      <c r="E28" s="6">
        <f t="shared" si="1"/>
        <v>432000000</v>
      </c>
      <c r="G28" s="7"/>
    </row>
    <row r="29" spans="1:12" x14ac:dyDescent="0.55000000000000004">
      <c r="A29" s="8" t="s">
        <v>20</v>
      </c>
      <c r="B29" s="8" t="s">
        <v>21</v>
      </c>
      <c r="C29" s="6">
        <v>1500</v>
      </c>
      <c r="D29" s="6">
        <v>426800</v>
      </c>
      <c r="E29" s="6">
        <f t="shared" si="1"/>
        <v>640200000</v>
      </c>
      <c r="G29" s="7"/>
    </row>
    <row r="30" spans="1:12" x14ac:dyDescent="0.55000000000000004">
      <c r="A30" s="96" t="s">
        <v>19</v>
      </c>
      <c r="B30" s="96"/>
      <c r="C30" s="96"/>
      <c r="D30" s="96"/>
      <c r="E30" s="6"/>
    </row>
    <row r="32" spans="1:12" x14ac:dyDescent="0.55000000000000004">
      <c r="A32" s="5" t="s">
        <v>18</v>
      </c>
      <c r="B32" s="4" t="s">
        <v>17</v>
      </c>
    </row>
    <row r="33" spans="1:5" x14ac:dyDescent="0.55000000000000004">
      <c r="A33" s="1" t="s">
        <v>16</v>
      </c>
      <c r="B33" s="1" t="s">
        <v>15</v>
      </c>
      <c r="C33" s="1" t="s">
        <v>14</v>
      </c>
      <c r="D33" s="1" t="s">
        <v>13</v>
      </c>
      <c r="E33" s="3" t="s">
        <v>12</v>
      </c>
    </row>
    <row r="34" spans="1:5" x14ac:dyDescent="0.55000000000000004">
      <c r="A34" s="1">
        <v>1</v>
      </c>
      <c r="B34" s="1" t="s">
        <v>11</v>
      </c>
      <c r="C34" s="1" t="s">
        <v>3</v>
      </c>
      <c r="D34" s="1">
        <v>78</v>
      </c>
      <c r="E34" s="1"/>
    </row>
    <row r="35" spans="1:5" x14ac:dyDescent="0.55000000000000004">
      <c r="A35" s="1">
        <v>1</v>
      </c>
      <c r="B35" s="1" t="s">
        <v>10</v>
      </c>
      <c r="C35" s="1" t="s">
        <v>0</v>
      </c>
      <c r="D35" s="1">
        <v>86</v>
      </c>
      <c r="E35" s="1"/>
    </row>
    <row r="36" spans="1:5" x14ac:dyDescent="0.55000000000000004">
      <c r="A36" s="1">
        <v>1</v>
      </c>
      <c r="B36" s="1" t="s">
        <v>9</v>
      </c>
      <c r="C36" s="1" t="s">
        <v>0</v>
      </c>
      <c r="D36" s="1">
        <v>90</v>
      </c>
      <c r="E36" s="1"/>
    </row>
    <row r="37" spans="1:5" x14ac:dyDescent="0.55000000000000004">
      <c r="A37" s="1">
        <v>1</v>
      </c>
      <c r="B37" s="1" t="s">
        <v>8</v>
      </c>
      <c r="C37" s="1" t="s">
        <v>3</v>
      </c>
      <c r="D37" s="1">
        <v>91</v>
      </c>
      <c r="E37" s="1"/>
    </row>
    <row r="38" spans="1:5" x14ac:dyDescent="0.55000000000000004">
      <c r="A38" s="1">
        <v>2</v>
      </c>
      <c r="B38" s="1" t="s">
        <v>7</v>
      </c>
      <c r="C38" s="1" t="s">
        <v>3</v>
      </c>
      <c r="D38" s="1">
        <v>92</v>
      </c>
      <c r="E38" s="1"/>
    </row>
    <row r="39" spans="1:5" x14ac:dyDescent="0.55000000000000004">
      <c r="A39" s="1">
        <v>2</v>
      </c>
      <c r="B39" s="1" t="s">
        <v>6</v>
      </c>
      <c r="C39" s="1" t="s">
        <v>3</v>
      </c>
      <c r="D39" s="1">
        <v>82</v>
      </c>
      <c r="E39" s="1"/>
    </row>
    <row r="40" spans="1:5" x14ac:dyDescent="0.55000000000000004">
      <c r="A40" s="1">
        <v>2</v>
      </c>
      <c r="B40" s="1" t="s">
        <v>5</v>
      </c>
      <c r="C40" s="1" t="s">
        <v>0</v>
      </c>
      <c r="D40" s="1">
        <v>94</v>
      </c>
      <c r="E40" s="1"/>
    </row>
    <row r="41" spans="1:5" x14ac:dyDescent="0.55000000000000004">
      <c r="A41" s="1">
        <v>3</v>
      </c>
      <c r="B41" s="1" t="s">
        <v>4</v>
      </c>
      <c r="C41" s="1" t="s">
        <v>3</v>
      </c>
      <c r="D41" s="1">
        <v>89</v>
      </c>
      <c r="E41" s="1"/>
    </row>
    <row r="42" spans="1:5" x14ac:dyDescent="0.55000000000000004">
      <c r="A42" s="1">
        <v>3</v>
      </c>
      <c r="B42" s="1" t="s">
        <v>2</v>
      </c>
      <c r="C42" s="1" t="s">
        <v>0</v>
      </c>
      <c r="D42" s="1">
        <v>93</v>
      </c>
      <c r="E42" s="1"/>
    </row>
    <row r="43" spans="1:5" x14ac:dyDescent="0.55000000000000004">
      <c r="A43" s="2">
        <v>3</v>
      </c>
      <c r="B43" s="2" t="s">
        <v>1</v>
      </c>
      <c r="C43" s="1" t="s">
        <v>0</v>
      </c>
      <c r="D43" s="1">
        <v>87</v>
      </c>
      <c r="E43" s="1"/>
    </row>
  </sheetData>
  <mergeCells count="2">
    <mergeCell ref="A30:D30"/>
    <mergeCell ref="A12:D1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topLeftCell="A16" zoomScale="115" zoomScaleNormal="115" workbookViewId="0">
      <selection activeCell="E5" sqref="E5"/>
    </sheetView>
  </sheetViews>
  <sheetFormatPr defaultRowHeight="17.600000000000001" x14ac:dyDescent="0.55000000000000004"/>
  <cols>
    <col min="1" max="1" width="11.35546875" customWidth="1"/>
    <col min="2" max="2" width="12.0703125" customWidth="1"/>
    <col min="3" max="3" width="11.85546875" customWidth="1"/>
    <col min="4" max="4" width="9.7109375" customWidth="1"/>
    <col min="5" max="5" width="12.92578125" customWidth="1"/>
    <col min="6" max="6" width="12.28515625" customWidth="1"/>
    <col min="7" max="7" width="11.35546875" customWidth="1"/>
    <col min="9" max="9" width="12.640625" customWidth="1"/>
    <col min="10" max="10" width="14.140625" customWidth="1"/>
    <col min="11" max="11" width="13.0703125" customWidth="1"/>
    <col min="12" max="12" width="11.2109375" bestFit="1" customWidth="1"/>
  </cols>
  <sheetData>
    <row r="1" spans="1:12" x14ac:dyDescent="0.55000000000000004">
      <c r="A1" t="s">
        <v>108</v>
      </c>
      <c r="B1" s="44" t="s">
        <v>268</v>
      </c>
      <c r="C1" s="43"/>
      <c r="D1" s="42" t="s">
        <v>267</v>
      </c>
      <c r="E1" s="41">
        <f ca="1">TODAY()</f>
        <v>44395</v>
      </c>
      <c r="G1" t="s">
        <v>106</v>
      </c>
      <c r="H1" s="44" t="s">
        <v>266</v>
      </c>
      <c r="I1" s="43"/>
      <c r="J1" s="42"/>
      <c r="K1" s="41"/>
    </row>
    <row r="2" spans="1:12" x14ac:dyDescent="0.55000000000000004">
      <c r="A2" s="23" t="s">
        <v>265</v>
      </c>
      <c r="B2" s="23" t="s">
        <v>184</v>
      </c>
      <c r="C2" s="23" t="s">
        <v>60</v>
      </c>
      <c r="D2" s="23" t="s">
        <v>14</v>
      </c>
      <c r="E2" s="23" t="s">
        <v>264</v>
      </c>
      <c r="G2" s="23" t="s">
        <v>263</v>
      </c>
      <c r="H2" s="23" t="s">
        <v>262</v>
      </c>
      <c r="I2" s="23" t="s">
        <v>261</v>
      </c>
      <c r="J2" s="23" t="s">
        <v>260</v>
      </c>
      <c r="K2" s="23" t="s">
        <v>259</v>
      </c>
      <c r="L2" s="46"/>
    </row>
    <row r="3" spans="1:12" x14ac:dyDescent="0.55000000000000004">
      <c r="A3" s="1" t="s">
        <v>258</v>
      </c>
      <c r="B3" s="30" t="s">
        <v>257</v>
      </c>
      <c r="C3" s="1" t="s">
        <v>27</v>
      </c>
      <c r="D3" s="1" t="s">
        <v>3</v>
      </c>
      <c r="E3" s="45"/>
      <c r="G3" s="1" t="s">
        <v>43</v>
      </c>
      <c r="H3" s="1" t="s">
        <v>256</v>
      </c>
      <c r="I3" s="1" t="s">
        <v>226</v>
      </c>
      <c r="J3" s="1">
        <v>18</v>
      </c>
      <c r="K3" s="39"/>
    </row>
    <row r="4" spans="1:12" x14ac:dyDescent="0.55000000000000004">
      <c r="A4" s="1" t="s">
        <v>255</v>
      </c>
      <c r="B4" s="30" t="s">
        <v>254</v>
      </c>
      <c r="C4" s="1" t="s">
        <v>209</v>
      </c>
      <c r="D4" s="1" t="s">
        <v>0</v>
      </c>
      <c r="E4" s="45"/>
      <c r="G4" s="1" t="s">
        <v>231</v>
      </c>
      <c r="H4" s="1" t="s">
        <v>253</v>
      </c>
      <c r="I4" s="1" t="s">
        <v>226</v>
      </c>
      <c r="J4" s="1">
        <v>30</v>
      </c>
      <c r="K4" s="39"/>
    </row>
    <row r="5" spans="1:12" x14ac:dyDescent="0.55000000000000004">
      <c r="A5" s="1" t="s">
        <v>252</v>
      </c>
      <c r="B5" s="30" t="s">
        <v>251</v>
      </c>
      <c r="C5" s="1" t="s">
        <v>27</v>
      </c>
      <c r="D5" s="1" t="s">
        <v>3</v>
      </c>
      <c r="E5" s="45"/>
      <c r="G5" s="1" t="s">
        <v>238</v>
      </c>
      <c r="H5" s="1" t="s">
        <v>250</v>
      </c>
      <c r="I5" s="1" t="s">
        <v>226</v>
      </c>
      <c r="J5" s="1">
        <v>15</v>
      </c>
      <c r="K5" s="39"/>
    </row>
    <row r="6" spans="1:12" x14ac:dyDescent="0.55000000000000004">
      <c r="A6" s="1" t="s">
        <v>249</v>
      </c>
      <c r="B6" s="30" t="s">
        <v>248</v>
      </c>
      <c r="C6" s="1" t="s">
        <v>27</v>
      </c>
      <c r="D6" s="1" t="s">
        <v>3</v>
      </c>
      <c r="E6" s="45"/>
      <c r="G6" s="1" t="s">
        <v>238</v>
      </c>
      <c r="H6" s="1" t="s">
        <v>247</v>
      </c>
      <c r="I6" s="1" t="s">
        <v>226</v>
      </c>
      <c r="J6" s="1">
        <v>17</v>
      </c>
      <c r="K6" s="39"/>
    </row>
    <row r="7" spans="1:12" x14ac:dyDescent="0.55000000000000004">
      <c r="A7" s="1" t="s">
        <v>246</v>
      </c>
      <c r="B7" s="30" t="s">
        <v>245</v>
      </c>
      <c r="C7" s="1" t="s">
        <v>209</v>
      </c>
      <c r="D7" s="1" t="s">
        <v>3</v>
      </c>
      <c r="E7" s="45"/>
      <c r="G7" s="1" t="s">
        <v>43</v>
      </c>
      <c r="H7" s="1" t="s">
        <v>244</v>
      </c>
      <c r="I7" s="1" t="s">
        <v>226</v>
      </c>
      <c r="J7" s="1">
        <v>18</v>
      </c>
      <c r="K7" s="39"/>
    </row>
    <row r="8" spans="1:12" x14ac:dyDescent="0.55000000000000004">
      <c r="A8" s="1" t="s">
        <v>243</v>
      </c>
      <c r="B8" s="30" t="s">
        <v>242</v>
      </c>
      <c r="C8" s="1" t="s">
        <v>27</v>
      </c>
      <c r="D8" s="1" t="s">
        <v>3</v>
      </c>
      <c r="E8" s="45"/>
      <c r="G8" s="1" t="s">
        <v>231</v>
      </c>
      <c r="H8" s="1" t="s">
        <v>241</v>
      </c>
      <c r="I8" s="1" t="s">
        <v>226</v>
      </c>
      <c r="J8" s="1">
        <v>12</v>
      </c>
      <c r="K8" s="39"/>
    </row>
    <row r="9" spans="1:12" x14ac:dyDescent="0.55000000000000004">
      <c r="A9" s="1" t="s">
        <v>240</v>
      </c>
      <c r="B9" s="30" t="s">
        <v>239</v>
      </c>
      <c r="C9" s="1" t="s">
        <v>27</v>
      </c>
      <c r="D9" s="1" t="s">
        <v>0</v>
      </c>
      <c r="E9" s="45"/>
      <c r="G9" s="1" t="s">
        <v>238</v>
      </c>
      <c r="H9" s="1" t="s">
        <v>237</v>
      </c>
      <c r="I9" s="1" t="s">
        <v>226</v>
      </c>
      <c r="J9" s="1">
        <v>20</v>
      </c>
      <c r="K9" s="39"/>
    </row>
    <row r="10" spans="1:12" x14ac:dyDescent="0.55000000000000004">
      <c r="A10" s="1" t="s">
        <v>236</v>
      </c>
      <c r="B10" s="30" t="s">
        <v>235</v>
      </c>
      <c r="C10" s="1" t="s">
        <v>209</v>
      </c>
      <c r="D10" s="1" t="s">
        <v>0</v>
      </c>
      <c r="E10" s="45"/>
      <c r="G10" s="1" t="s">
        <v>43</v>
      </c>
      <c r="H10" s="1" t="s">
        <v>234</v>
      </c>
      <c r="I10" s="1" t="s">
        <v>226</v>
      </c>
      <c r="J10" s="1">
        <v>11</v>
      </c>
      <c r="K10" s="39"/>
    </row>
    <row r="11" spans="1:12" x14ac:dyDescent="0.55000000000000004">
      <c r="A11" s="1" t="s">
        <v>233</v>
      </c>
      <c r="B11" s="30" t="s">
        <v>232</v>
      </c>
      <c r="C11" s="1" t="s">
        <v>27</v>
      </c>
      <c r="D11" s="1" t="s">
        <v>0</v>
      </c>
      <c r="E11" s="45"/>
      <c r="G11" s="1" t="s">
        <v>231</v>
      </c>
      <c r="H11" s="1" t="s">
        <v>230</v>
      </c>
      <c r="I11" s="1" t="s">
        <v>226</v>
      </c>
      <c r="J11" s="1">
        <v>21</v>
      </c>
      <c r="K11" s="39"/>
    </row>
    <row r="12" spans="1:12" x14ac:dyDescent="0.55000000000000004">
      <c r="A12" s="1" t="s">
        <v>229</v>
      </c>
      <c r="B12" s="30" t="s">
        <v>228</v>
      </c>
      <c r="C12" s="1" t="s">
        <v>27</v>
      </c>
      <c r="D12" s="1" t="s">
        <v>3</v>
      </c>
      <c r="E12" s="45"/>
      <c r="G12" s="1" t="s">
        <v>43</v>
      </c>
      <c r="H12" s="1" t="s">
        <v>227</v>
      </c>
      <c r="I12" s="1" t="s">
        <v>226</v>
      </c>
      <c r="J12" s="1">
        <v>22</v>
      </c>
      <c r="K12" s="39"/>
    </row>
    <row r="15" spans="1:12" x14ac:dyDescent="0.55000000000000004">
      <c r="A15" t="s">
        <v>70</v>
      </c>
      <c r="B15" s="44" t="s">
        <v>225</v>
      </c>
      <c r="C15" s="43"/>
      <c r="D15" s="42" t="s">
        <v>224</v>
      </c>
      <c r="E15" s="41"/>
      <c r="G15" s="5" t="s">
        <v>68</v>
      </c>
      <c r="H15" s="4" t="s">
        <v>223</v>
      </c>
    </row>
    <row r="16" spans="1:12" x14ac:dyDescent="0.55000000000000004">
      <c r="A16" s="23" t="s">
        <v>15</v>
      </c>
      <c r="B16" s="23" t="s">
        <v>222</v>
      </c>
      <c r="C16" s="23" t="s">
        <v>59</v>
      </c>
      <c r="D16" s="23" t="s">
        <v>221</v>
      </c>
      <c r="E16" s="23" t="s">
        <v>220</v>
      </c>
      <c r="G16" s="23" t="s">
        <v>219</v>
      </c>
      <c r="H16" s="23" t="s">
        <v>218</v>
      </c>
      <c r="I16" s="23" t="s">
        <v>217</v>
      </c>
      <c r="J16" s="23" t="s">
        <v>216</v>
      </c>
      <c r="K16" s="23" t="s">
        <v>215</v>
      </c>
    </row>
    <row r="17" spans="1:11" x14ac:dyDescent="0.55000000000000004">
      <c r="A17" s="1" t="s">
        <v>214</v>
      </c>
      <c r="B17" s="1" t="s">
        <v>209</v>
      </c>
      <c r="C17" s="1" t="s">
        <v>40</v>
      </c>
      <c r="D17" s="1">
        <v>5</v>
      </c>
      <c r="E17" s="9">
        <v>2855000</v>
      </c>
      <c r="G17" s="30" t="s">
        <v>213</v>
      </c>
      <c r="H17" s="1">
        <v>13</v>
      </c>
      <c r="I17" s="1">
        <v>14</v>
      </c>
      <c r="J17" s="1">
        <f t="shared" ref="J17:J26" si="0">SUM(H17:I17)</f>
        <v>27</v>
      </c>
      <c r="K17" s="39"/>
    </row>
    <row r="18" spans="1:11" x14ac:dyDescent="0.55000000000000004">
      <c r="A18" s="1" t="s">
        <v>212</v>
      </c>
      <c r="B18" s="1" t="s">
        <v>209</v>
      </c>
      <c r="C18" s="1" t="s">
        <v>26</v>
      </c>
      <c r="D18" s="1">
        <v>3</v>
      </c>
      <c r="E18" s="9">
        <v>2153000</v>
      </c>
      <c r="G18" s="30" t="s">
        <v>211</v>
      </c>
      <c r="H18" s="1">
        <v>12</v>
      </c>
      <c r="I18" s="1">
        <v>10</v>
      </c>
      <c r="J18" s="1">
        <f t="shared" si="0"/>
        <v>22</v>
      </c>
      <c r="K18" s="39"/>
    </row>
    <row r="19" spans="1:11" x14ac:dyDescent="0.55000000000000004">
      <c r="A19" s="1" t="s">
        <v>210</v>
      </c>
      <c r="B19" s="1" t="s">
        <v>209</v>
      </c>
      <c r="C19" s="1" t="s">
        <v>36</v>
      </c>
      <c r="D19" s="1">
        <v>2</v>
      </c>
      <c r="E19" s="9">
        <v>1657000</v>
      </c>
      <c r="G19" s="30" t="s">
        <v>208</v>
      </c>
      <c r="H19" s="1">
        <v>16</v>
      </c>
      <c r="I19" s="1">
        <v>17</v>
      </c>
      <c r="J19" s="1">
        <f t="shared" si="0"/>
        <v>33</v>
      </c>
      <c r="K19" s="39"/>
    </row>
    <row r="20" spans="1:11" x14ac:dyDescent="0.55000000000000004">
      <c r="A20" s="1" t="s">
        <v>207</v>
      </c>
      <c r="B20" s="1" t="s">
        <v>27</v>
      </c>
      <c r="C20" s="1" t="s">
        <v>40</v>
      </c>
      <c r="D20" s="1">
        <v>4</v>
      </c>
      <c r="E20" s="9">
        <v>2653000</v>
      </c>
      <c r="G20" s="30" t="s">
        <v>206</v>
      </c>
      <c r="H20" s="1">
        <v>11</v>
      </c>
      <c r="I20" s="1">
        <v>14</v>
      </c>
      <c r="J20" s="1">
        <f t="shared" si="0"/>
        <v>25</v>
      </c>
      <c r="K20" s="39"/>
    </row>
    <row r="21" spans="1:11" x14ac:dyDescent="0.55000000000000004">
      <c r="A21" s="1" t="s">
        <v>205</v>
      </c>
      <c r="B21" s="1" t="s">
        <v>27</v>
      </c>
      <c r="C21" s="1" t="s">
        <v>26</v>
      </c>
      <c r="D21" s="1">
        <v>3</v>
      </c>
      <c r="E21" s="9">
        <v>2156000</v>
      </c>
      <c r="G21" s="30" t="s">
        <v>204</v>
      </c>
      <c r="H21" s="1">
        <v>14</v>
      </c>
      <c r="I21" s="1">
        <v>16</v>
      </c>
      <c r="J21" s="1">
        <f t="shared" si="0"/>
        <v>30</v>
      </c>
      <c r="K21" s="39"/>
    </row>
    <row r="22" spans="1:11" x14ac:dyDescent="0.55000000000000004">
      <c r="A22" s="1" t="s">
        <v>203</v>
      </c>
      <c r="B22" s="1" t="s">
        <v>27</v>
      </c>
      <c r="C22" s="1" t="s">
        <v>36</v>
      </c>
      <c r="D22" s="1">
        <v>3</v>
      </c>
      <c r="E22" s="9">
        <v>1814000</v>
      </c>
      <c r="G22" s="30" t="s">
        <v>202</v>
      </c>
      <c r="H22" s="1">
        <v>13</v>
      </c>
      <c r="I22" s="1">
        <v>11</v>
      </c>
      <c r="J22" s="1">
        <f t="shared" si="0"/>
        <v>24</v>
      </c>
      <c r="K22" s="39"/>
    </row>
    <row r="23" spans="1:11" x14ac:dyDescent="0.55000000000000004">
      <c r="A23" s="1" t="s">
        <v>201</v>
      </c>
      <c r="B23" s="1" t="s">
        <v>196</v>
      </c>
      <c r="C23" s="1" t="s">
        <v>40</v>
      </c>
      <c r="D23" s="1">
        <v>2</v>
      </c>
      <c r="E23" s="9">
        <v>2435000</v>
      </c>
      <c r="G23" s="30" t="s">
        <v>200</v>
      </c>
      <c r="H23" s="1">
        <v>14</v>
      </c>
      <c r="I23" s="1">
        <v>13</v>
      </c>
      <c r="J23" s="1">
        <f t="shared" si="0"/>
        <v>27</v>
      </c>
      <c r="K23" s="39"/>
    </row>
    <row r="24" spans="1:11" x14ac:dyDescent="0.55000000000000004">
      <c r="A24" s="1" t="s">
        <v>199</v>
      </c>
      <c r="B24" s="1" t="s">
        <v>196</v>
      </c>
      <c r="C24" s="1" t="s">
        <v>26</v>
      </c>
      <c r="D24" s="1">
        <v>1</v>
      </c>
      <c r="E24" s="9">
        <v>1922000</v>
      </c>
      <c r="G24" s="30" t="s">
        <v>198</v>
      </c>
      <c r="H24" s="1">
        <v>19</v>
      </c>
      <c r="I24" s="1">
        <v>18</v>
      </c>
      <c r="J24" s="1">
        <f t="shared" si="0"/>
        <v>37</v>
      </c>
      <c r="K24" s="39"/>
    </row>
    <row r="25" spans="1:11" x14ac:dyDescent="0.55000000000000004">
      <c r="A25" s="1" t="s">
        <v>197</v>
      </c>
      <c r="B25" s="1" t="s">
        <v>196</v>
      </c>
      <c r="C25" s="1" t="s">
        <v>36</v>
      </c>
      <c r="D25" s="1">
        <v>2</v>
      </c>
      <c r="E25" s="9">
        <v>1655000</v>
      </c>
      <c r="G25" s="30" t="s">
        <v>195</v>
      </c>
      <c r="H25" s="1">
        <v>20</v>
      </c>
      <c r="I25" s="1">
        <v>19</v>
      </c>
      <c r="J25" s="1">
        <f t="shared" si="0"/>
        <v>39</v>
      </c>
      <c r="K25" s="39"/>
    </row>
    <row r="26" spans="1:11" x14ac:dyDescent="0.55000000000000004">
      <c r="A26" s="100" t="s">
        <v>194</v>
      </c>
      <c r="B26" s="100"/>
      <c r="C26" s="100"/>
      <c r="D26" s="100"/>
      <c r="E26" s="40"/>
      <c r="G26" s="30" t="s">
        <v>193</v>
      </c>
      <c r="H26" s="1">
        <v>13</v>
      </c>
      <c r="I26" s="1">
        <v>16</v>
      </c>
      <c r="J26" s="1">
        <f t="shared" si="0"/>
        <v>29</v>
      </c>
      <c r="K26" s="39"/>
    </row>
    <row r="27" spans="1:11" x14ac:dyDescent="0.55000000000000004">
      <c r="G27" s="38"/>
      <c r="H27" s="38"/>
      <c r="I27" s="38"/>
      <c r="J27" s="38"/>
      <c r="K27" s="38"/>
    </row>
    <row r="28" spans="1:11" x14ac:dyDescent="0.55000000000000004">
      <c r="A28" s="37"/>
    </row>
    <row r="29" spans="1:11" x14ac:dyDescent="0.55000000000000004">
      <c r="A29" t="s">
        <v>18</v>
      </c>
      <c r="B29" s="4" t="s">
        <v>192</v>
      </c>
      <c r="G29" t="s">
        <v>191</v>
      </c>
      <c r="H29" s="4" t="s">
        <v>190</v>
      </c>
    </row>
    <row r="30" spans="1:11" x14ac:dyDescent="0.55000000000000004">
      <c r="A30" s="25" t="s">
        <v>161</v>
      </c>
      <c r="B30" s="36" t="s">
        <v>189</v>
      </c>
      <c r="C30" s="36" t="s">
        <v>188</v>
      </c>
      <c r="D30" s="36" t="s">
        <v>187</v>
      </c>
      <c r="E30" s="25" t="s">
        <v>186</v>
      </c>
      <c r="G30" s="23" t="s">
        <v>185</v>
      </c>
      <c r="H30" s="23" t="s">
        <v>184</v>
      </c>
      <c r="I30" s="23" t="s">
        <v>183</v>
      </c>
      <c r="J30" s="23" t="s">
        <v>182</v>
      </c>
      <c r="K30" s="23" t="s">
        <v>153</v>
      </c>
    </row>
    <row r="31" spans="1:11" x14ac:dyDescent="0.55000000000000004">
      <c r="A31" s="8" t="s">
        <v>154</v>
      </c>
      <c r="B31" s="35">
        <v>69</v>
      </c>
      <c r="C31" s="35">
        <v>31</v>
      </c>
      <c r="D31" s="35">
        <v>40</v>
      </c>
      <c r="E31" s="8">
        <f t="shared" ref="E31:E39" si="1">SUM(B31:D31)</f>
        <v>140</v>
      </c>
      <c r="G31" s="1">
        <v>10001</v>
      </c>
      <c r="H31" s="30" t="s">
        <v>178</v>
      </c>
      <c r="I31" s="1" t="s">
        <v>181</v>
      </c>
      <c r="J31" s="1" t="s">
        <v>174</v>
      </c>
      <c r="K31" s="34"/>
    </row>
    <row r="32" spans="1:11" x14ac:dyDescent="0.55000000000000004">
      <c r="A32" s="8" t="s">
        <v>148</v>
      </c>
      <c r="B32" s="35">
        <v>70</v>
      </c>
      <c r="C32" s="35">
        <v>70</v>
      </c>
      <c r="D32" s="35">
        <v>60</v>
      </c>
      <c r="E32" s="8">
        <f t="shared" si="1"/>
        <v>200</v>
      </c>
      <c r="G32" s="1">
        <v>10002</v>
      </c>
      <c r="H32" s="30" t="s">
        <v>180</v>
      </c>
      <c r="I32" s="1" t="s">
        <v>179</v>
      </c>
      <c r="J32" s="1" t="s">
        <v>174</v>
      </c>
      <c r="K32" s="34"/>
    </row>
    <row r="33" spans="1:12" x14ac:dyDescent="0.55000000000000004">
      <c r="A33" s="8" t="s">
        <v>147</v>
      </c>
      <c r="B33" s="35">
        <v>60</v>
      </c>
      <c r="C33" s="35">
        <v>76</v>
      </c>
      <c r="D33" s="35">
        <v>65</v>
      </c>
      <c r="E33" s="8">
        <f t="shared" si="1"/>
        <v>201</v>
      </c>
      <c r="G33" s="1">
        <v>10003</v>
      </c>
      <c r="H33" s="30" t="s">
        <v>178</v>
      </c>
      <c r="I33" s="1" t="s">
        <v>177</v>
      </c>
      <c r="J33" s="1" t="s">
        <v>174</v>
      </c>
      <c r="K33" s="34"/>
    </row>
    <row r="34" spans="1:12" x14ac:dyDescent="0.55000000000000004">
      <c r="A34" s="8" t="s">
        <v>154</v>
      </c>
      <c r="B34" s="35">
        <v>50</v>
      </c>
      <c r="C34" s="35">
        <v>80</v>
      </c>
      <c r="D34" s="35">
        <v>60</v>
      </c>
      <c r="E34" s="8">
        <f t="shared" si="1"/>
        <v>190</v>
      </c>
      <c r="G34" s="1">
        <v>10004</v>
      </c>
      <c r="H34" s="30" t="s">
        <v>176</v>
      </c>
      <c r="I34" s="1" t="s">
        <v>175</v>
      </c>
      <c r="J34" s="1" t="s">
        <v>174</v>
      </c>
      <c r="K34" s="34"/>
    </row>
    <row r="35" spans="1:12" x14ac:dyDescent="0.55000000000000004">
      <c r="A35" s="8" t="s">
        <v>148</v>
      </c>
      <c r="B35" s="35">
        <v>80</v>
      </c>
      <c r="C35" s="35">
        <v>60</v>
      </c>
      <c r="D35" s="35">
        <v>70</v>
      </c>
      <c r="E35" s="8">
        <f t="shared" si="1"/>
        <v>210</v>
      </c>
      <c r="G35" s="1">
        <v>10005</v>
      </c>
      <c r="H35" s="30" t="s">
        <v>173</v>
      </c>
      <c r="I35" s="1" t="s">
        <v>172</v>
      </c>
      <c r="J35" s="1" t="s">
        <v>164</v>
      </c>
      <c r="K35" s="34"/>
    </row>
    <row r="36" spans="1:12" x14ac:dyDescent="0.55000000000000004">
      <c r="A36" s="8" t="s">
        <v>147</v>
      </c>
      <c r="B36" s="35">
        <v>90</v>
      </c>
      <c r="C36" s="35">
        <v>100</v>
      </c>
      <c r="D36" s="35">
        <v>93</v>
      </c>
      <c r="E36" s="8">
        <f t="shared" si="1"/>
        <v>283</v>
      </c>
      <c r="G36" s="1">
        <v>10006</v>
      </c>
      <c r="H36" s="30" t="s">
        <v>171</v>
      </c>
      <c r="I36" s="1" t="s">
        <v>170</v>
      </c>
      <c r="J36" s="1" t="s">
        <v>164</v>
      </c>
      <c r="K36" s="34"/>
    </row>
    <row r="37" spans="1:12" x14ac:dyDescent="0.55000000000000004">
      <c r="A37" s="8" t="s">
        <v>154</v>
      </c>
      <c r="B37" s="35">
        <v>50</v>
      </c>
      <c r="C37" s="35">
        <v>83</v>
      </c>
      <c r="D37" s="35">
        <v>75</v>
      </c>
      <c r="E37" s="8">
        <f t="shared" si="1"/>
        <v>208</v>
      </c>
      <c r="G37" s="1">
        <v>10007</v>
      </c>
      <c r="H37" s="30" t="s">
        <v>169</v>
      </c>
      <c r="I37" s="1" t="s">
        <v>165</v>
      </c>
      <c r="J37" s="1" t="s">
        <v>164</v>
      </c>
      <c r="K37" s="34"/>
    </row>
    <row r="38" spans="1:12" x14ac:dyDescent="0.55000000000000004">
      <c r="A38" s="8" t="s">
        <v>148</v>
      </c>
      <c r="B38" s="35">
        <v>60</v>
      </c>
      <c r="C38" s="35">
        <v>64</v>
      </c>
      <c r="D38" s="35">
        <v>64</v>
      </c>
      <c r="E38" s="8">
        <f t="shared" si="1"/>
        <v>188</v>
      </c>
      <c r="G38" s="1">
        <v>10008</v>
      </c>
      <c r="H38" s="30" t="s">
        <v>168</v>
      </c>
      <c r="I38" s="1" t="s">
        <v>167</v>
      </c>
      <c r="J38" s="1" t="s">
        <v>164</v>
      </c>
      <c r="K38" s="34"/>
    </row>
    <row r="39" spans="1:12" x14ac:dyDescent="0.55000000000000004">
      <c r="A39" s="8" t="s">
        <v>147</v>
      </c>
      <c r="B39" s="35">
        <v>90</v>
      </c>
      <c r="C39" s="35">
        <v>80</v>
      </c>
      <c r="D39" s="35">
        <v>79</v>
      </c>
      <c r="E39" s="8">
        <f t="shared" si="1"/>
        <v>249</v>
      </c>
      <c r="G39" s="1">
        <v>10008</v>
      </c>
      <c r="H39" s="30" t="s">
        <v>166</v>
      </c>
      <c r="I39" s="1" t="s">
        <v>165</v>
      </c>
      <c r="J39" s="1" t="s">
        <v>164</v>
      </c>
      <c r="K39" s="34"/>
    </row>
    <row r="41" spans="1:12" x14ac:dyDescent="0.55000000000000004">
      <c r="A41" s="33" t="s">
        <v>163</v>
      </c>
      <c r="G41" t="s">
        <v>162</v>
      </c>
    </row>
    <row r="42" spans="1:12" x14ac:dyDescent="0.55000000000000004">
      <c r="A42" s="25" t="s">
        <v>161</v>
      </c>
      <c r="B42" s="32" t="s">
        <v>160</v>
      </c>
      <c r="G42" s="1" t="s">
        <v>159</v>
      </c>
      <c r="H42" s="31" t="s">
        <v>158</v>
      </c>
      <c r="I42" s="2" t="s">
        <v>157</v>
      </c>
      <c r="J42" s="2" t="s">
        <v>156</v>
      </c>
      <c r="K42" s="1" t="s">
        <v>155</v>
      </c>
    </row>
    <row r="43" spans="1:12" x14ac:dyDescent="0.55000000000000004">
      <c r="A43" s="8" t="s">
        <v>154</v>
      </c>
      <c r="B43" s="29"/>
      <c r="G43" s="1" t="s">
        <v>153</v>
      </c>
      <c r="H43" s="30" t="s">
        <v>152</v>
      </c>
      <c r="I43" s="30" t="s">
        <v>151</v>
      </c>
      <c r="J43" s="30" t="s">
        <v>150</v>
      </c>
      <c r="K43" s="30" t="s">
        <v>149</v>
      </c>
    </row>
    <row r="44" spans="1:12" x14ac:dyDescent="0.55000000000000004">
      <c r="A44" s="8" t="s">
        <v>148</v>
      </c>
      <c r="B44" s="29"/>
      <c r="H44" s="28"/>
      <c r="I44" s="28"/>
      <c r="J44" s="28"/>
      <c r="K44" s="28"/>
    </row>
    <row r="45" spans="1:12" x14ac:dyDescent="0.55000000000000004">
      <c r="A45" s="8" t="s">
        <v>147</v>
      </c>
      <c r="B45" s="29"/>
      <c r="H45" s="28"/>
      <c r="I45" s="28"/>
      <c r="J45" s="28"/>
      <c r="K45" s="28"/>
    </row>
    <row r="46" spans="1:12" x14ac:dyDescent="0.55000000000000004">
      <c r="H46" s="28"/>
      <c r="I46" s="28"/>
      <c r="J46" s="28"/>
      <c r="K46" s="28"/>
    </row>
    <row r="47" spans="1:12" x14ac:dyDescent="0.55000000000000004">
      <c r="A47" s="27" t="s">
        <v>146</v>
      </c>
      <c r="B47" s="4" t="s">
        <v>145</v>
      </c>
      <c r="H47" t="s">
        <v>144</v>
      </c>
      <c r="I47" s="4" t="s">
        <v>143</v>
      </c>
    </row>
    <row r="48" spans="1:12" x14ac:dyDescent="0.55000000000000004">
      <c r="A48" s="26" t="s">
        <v>142</v>
      </c>
      <c r="B48" s="26" t="s">
        <v>141</v>
      </c>
      <c r="C48" s="26" t="s">
        <v>140</v>
      </c>
      <c r="D48" s="26" t="s">
        <v>139</v>
      </c>
      <c r="E48" s="26" t="s">
        <v>138</v>
      </c>
      <c r="F48" s="25" t="s">
        <v>137</v>
      </c>
      <c r="H48" s="24" t="s">
        <v>136</v>
      </c>
      <c r="I48" s="24" t="s">
        <v>135</v>
      </c>
      <c r="J48" s="24" t="s">
        <v>134</v>
      </c>
      <c r="K48" s="24" t="s">
        <v>133</v>
      </c>
      <c r="L48" s="23" t="s">
        <v>132</v>
      </c>
    </row>
    <row r="49" spans="1:12" x14ac:dyDescent="0.55000000000000004">
      <c r="A49" s="21" t="s">
        <v>131</v>
      </c>
      <c r="B49" s="21" t="s">
        <v>130</v>
      </c>
      <c r="C49" s="21" t="s">
        <v>117</v>
      </c>
      <c r="D49" s="20">
        <v>86</v>
      </c>
      <c r="E49" s="20">
        <v>79</v>
      </c>
      <c r="F49" s="19">
        <v>7.0833333333333286</v>
      </c>
      <c r="H49" s="17" t="s">
        <v>129</v>
      </c>
      <c r="I49" s="18">
        <v>41338</v>
      </c>
      <c r="J49" s="17">
        <v>331</v>
      </c>
      <c r="K49" s="16">
        <v>20</v>
      </c>
      <c r="L49" s="15"/>
    </row>
    <row r="50" spans="1:12" x14ac:dyDescent="0.55000000000000004">
      <c r="A50" s="21" t="s">
        <v>128</v>
      </c>
      <c r="B50" s="21" t="s">
        <v>127</v>
      </c>
      <c r="C50" s="21" t="s">
        <v>113</v>
      </c>
      <c r="D50" s="20">
        <v>98</v>
      </c>
      <c r="E50" s="20">
        <v>94</v>
      </c>
      <c r="F50" s="19">
        <v>-6.4166666666666714</v>
      </c>
      <c r="H50" s="17" t="s">
        <v>126</v>
      </c>
      <c r="I50" s="18">
        <v>41338</v>
      </c>
      <c r="J50" s="17">
        <v>512</v>
      </c>
      <c r="K50" s="16">
        <v>35</v>
      </c>
      <c r="L50" s="15"/>
    </row>
    <row r="51" spans="1:12" x14ac:dyDescent="0.55000000000000004">
      <c r="A51" s="21" t="s">
        <v>125</v>
      </c>
      <c r="B51" s="21" t="s">
        <v>124</v>
      </c>
      <c r="C51" s="21" t="s">
        <v>113</v>
      </c>
      <c r="D51" s="20">
        <v>95</v>
      </c>
      <c r="E51" s="20">
        <v>85</v>
      </c>
      <c r="F51" s="19">
        <v>-0.4166666666666714</v>
      </c>
      <c r="H51" s="17" t="s">
        <v>123</v>
      </c>
      <c r="I51" s="18">
        <v>41338</v>
      </c>
      <c r="J51" s="17">
        <v>319</v>
      </c>
      <c r="K51" s="16">
        <v>35</v>
      </c>
      <c r="L51" s="15"/>
    </row>
    <row r="52" spans="1:12" x14ac:dyDescent="0.55000000000000004">
      <c r="A52" s="22" t="s">
        <v>122</v>
      </c>
      <c r="B52" s="21" t="s">
        <v>121</v>
      </c>
      <c r="C52" s="21" t="s">
        <v>113</v>
      </c>
      <c r="D52" s="20">
        <v>87</v>
      </c>
      <c r="E52" s="20">
        <v>88</v>
      </c>
      <c r="F52" s="19">
        <v>2.0833333333333286</v>
      </c>
      <c r="H52" s="17" t="s">
        <v>120</v>
      </c>
      <c r="I52" s="18">
        <v>41338</v>
      </c>
      <c r="J52" s="17">
        <v>534</v>
      </c>
      <c r="K52" s="16">
        <v>30</v>
      </c>
      <c r="L52" s="15"/>
    </row>
    <row r="53" spans="1:12" x14ac:dyDescent="0.55000000000000004">
      <c r="A53" s="21" t="s">
        <v>119</v>
      </c>
      <c r="B53" s="21" t="s">
        <v>118</v>
      </c>
      <c r="C53" s="21" t="s">
        <v>117</v>
      </c>
      <c r="D53" s="20">
        <v>92</v>
      </c>
      <c r="E53" s="20">
        <v>91</v>
      </c>
      <c r="F53" s="19">
        <v>-1.9166666666666714</v>
      </c>
      <c r="H53" s="17" t="s">
        <v>116</v>
      </c>
      <c r="I53" s="18">
        <v>41338</v>
      </c>
      <c r="J53" s="17">
        <v>286</v>
      </c>
      <c r="K53" s="16">
        <v>15</v>
      </c>
      <c r="L53" s="15"/>
    </row>
    <row r="54" spans="1:12" x14ac:dyDescent="0.55000000000000004">
      <c r="A54" s="21" t="s">
        <v>115</v>
      </c>
      <c r="B54" s="21" t="s">
        <v>114</v>
      </c>
      <c r="C54" s="21" t="s">
        <v>113</v>
      </c>
      <c r="D54" s="20">
        <v>91</v>
      </c>
      <c r="E54" s="20">
        <v>89</v>
      </c>
      <c r="F54" s="19">
        <v>-0.4166666666666714</v>
      </c>
      <c r="H54" s="17" t="s">
        <v>112</v>
      </c>
      <c r="I54" s="18">
        <v>41339</v>
      </c>
      <c r="J54" s="17">
        <v>521</v>
      </c>
      <c r="K54" s="16">
        <v>40</v>
      </c>
      <c r="L54" s="15"/>
    </row>
    <row r="55" spans="1:12" x14ac:dyDescent="0.55000000000000004">
      <c r="H55" s="17" t="s">
        <v>111</v>
      </c>
      <c r="I55" s="18">
        <v>41339</v>
      </c>
      <c r="J55" s="17">
        <v>597</v>
      </c>
      <c r="K55" s="16">
        <v>40</v>
      </c>
      <c r="L55" s="15"/>
    </row>
    <row r="56" spans="1:12" x14ac:dyDescent="0.55000000000000004">
      <c r="A56" s="7"/>
      <c r="B56" s="7"/>
      <c r="C56" s="101" t="s">
        <v>110</v>
      </c>
      <c r="D56" s="102"/>
      <c r="E56" s="102"/>
      <c r="F56" s="103"/>
      <c r="H56" s="17" t="s">
        <v>109</v>
      </c>
      <c r="I56" s="18">
        <v>41339</v>
      </c>
      <c r="J56" s="17">
        <v>605</v>
      </c>
      <c r="K56" s="16">
        <v>45</v>
      </c>
      <c r="L56" s="15"/>
    </row>
    <row r="57" spans="1:12" x14ac:dyDescent="0.55000000000000004">
      <c r="A57" s="7"/>
      <c r="B57" s="7"/>
      <c r="C57" s="104"/>
      <c r="D57" s="105"/>
      <c r="E57" s="105"/>
      <c r="F57" s="106"/>
    </row>
  </sheetData>
  <mergeCells count="3">
    <mergeCell ref="A26:D26"/>
    <mergeCell ref="C56:F56"/>
    <mergeCell ref="C57:F57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workbookViewId="0">
      <selection activeCell="D4" sqref="D4"/>
    </sheetView>
  </sheetViews>
  <sheetFormatPr defaultColWidth="9" defaultRowHeight="17.600000000000001" x14ac:dyDescent="0.55000000000000004"/>
  <cols>
    <col min="1" max="1" width="9" style="47"/>
    <col min="2" max="2" width="11.35546875" style="47" customWidth="1"/>
    <col min="3" max="3" width="12.5703125" style="47" customWidth="1"/>
    <col min="4" max="4" width="11.0703125" style="47" customWidth="1"/>
    <col min="5" max="5" width="11" style="47" customWidth="1"/>
    <col min="6" max="6" width="10.140625" style="47" customWidth="1"/>
    <col min="7" max="8" width="9" style="47"/>
    <col min="9" max="9" width="16.140625" style="47" customWidth="1"/>
    <col min="10" max="10" width="8.5" style="47" customWidth="1"/>
    <col min="11" max="11" width="11" style="47" customWidth="1"/>
    <col min="12" max="12" width="12.5" style="47" customWidth="1"/>
    <col min="13" max="13" width="12" style="47" customWidth="1"/>
    <col min="14" max="16384" width="9" style="47"/>
  </cols>
  <sheetData>
    <row r="1" spans="1:11" x14ac:dyDescent="0.55000000000000004">
      <c r="A1" s="47" t="s">
        <v>108</v>
      </c>
      <c r="B1" s="4" t="s">
        <v>269</v>
      </c>
      <c r="G1" s="47" t="s">
        <v>270</v>
      </c>
    </row>
    <row r="2" spans="1:11" x14ac:dyDescent="0.55000000000000004">
      <c r="A2" s="8" t="s">
        <v>271</v>
      </c>
      <c r="B2" s="8" t="s">
        <v>272</v>
      </c>
      <c r="C2" s="8" t="s">
        <v>273</v>
      </c>
      <c r="D2" s="8" t="s">
        <v>274</v>
      </c>
      <c r="E2" s="8" t="s">
        <v>63</v>
      </c>
      <c r="G2" s="48" t="s">
        <v>272</v>
      </c>
      <c r="H2" s="48" t="s">
        <v>275</v>
      </c>
    </row>
    <row r="3" spans="1:11" x14ac:dyDescent="0.55000000000000004">
      <c r="A3" s="8" t="s">
        <v>276</v>
      </c>
      <c r="B3" s="8" t="s">
        <v>277</v>
      </c>
      <c r="C3" s="49">
        <v>55</v>
      </c>
      <c r="D3" s="6">
        <v>1500</v>
      </c>
      <c r="E3" s="6">
        <f>C3*D3</f>
        <v>82500</v>
      </c>
      <c r="G3" s="8" t="s">
        <v>278</v>
      </c>
      <c r="H3" s="50"/>
    </row>
    <row r="4" spans="1:11" x14ac:dyDescent="0.55000000000000004">
      <c r="A4" s="8" t="s">
        <v>279</v>
      </c>
      <c r="B4" s="8" t="s">
        <v>278</v>
      </c>
      <c r="C4" s="49">
        <v>20</v>
      </c>
      <c r="D4" s="6">
        <v>3000</v>
      </c>
      <c r="E4" s="6">
        <f t="shared" ref="E4:E11" si="0">C4*D4</f>
        <v>60000</v>
      </c>
      <c r="G4" s="8" t="s">
        <v>280</v>
      </c>
      <c r="H4" s="50"/>
    </row>
    <row r="5" spans="1:11" x14ac:dyDescent="0.55000000000000004">
      <c r="A5" s="8" t="s">
        <v>281</v>
      </c>
      <c r="B5" s="8" t="s">
        <v>280</v>
      </c>
      <c r="C5" s="49">
        <v>20</v>
      </c>
      <c r="D5" s="6">
        <v>2000</v>
      </c>
      <c r="E5" s="6">
        <f t="shared" si="0"/>
        <v>40000</v>
      </c>
      <c r="G5" s="8" t="s">
        <v>277</v>
      </c>
      <c r="H5" s="50"/>
    </row>
    <row r="6" spans="1:11" x14ac:dyDescent="0.55000000000000004">
      <c r="A6" s="8" t="s">
        <v>282</v>
      </c>
      <c r="B6" s="8" t="s">
        <v>277</v>
      </c>
      <c r="C6" s="49">
        <v>21</v>
      </c>
      <c r="D6" s="6">
        <v>5300</v>
      </c>
      <c r="E6" s="6">
        <f t="shared" si="0"/>
        <v>111300</v>
      </c>
    </row>
    <row r="7" spans="1:11" x14ac:dyDescent="0.55000000000000004">
      <c r="A7" s="8" t="s">
        <v>283</v>
      </c>
      <c r="B7" s="8" t="s">
        <v>278</v>
      </c>
      <c r="C7" s="49">
        <v>95</v>
      </c>
      <c r="D7" s="6">
        <v>3000</v>
      </c>
      <c r="E7" s="6">
        <f t="shared" si="0"/>
        <v>285000</v>
      </c>
      <c r="G7" s="27" t="s">
        <v>284</v>
      </c>
    </row>
    <row r="8" spans="1:11" x14ac:dyDescent="0.55000000000000004">
      <c r="A8" s="8" t="s">
        <v>285</v>
      </c>
      <c r="B8" s="8" t="s">
        <v>280</v>
      </c>
      <c r="C8" s="49">
        <v>120</v>
      </c>
      <c r="D8" s="6">
        <v>2500</v>
      </c>
      <c r="E8" s="6">
        <f t="shared" si="0"/>
        <v>300000</v>
      </c>
      <c r="G8" s="107" t="s">
        <v>273</v>
      </c>
      <c r="H8" s="108"/>
      <c r="I8" s="8" t="s">
        <v>275</v>
      </c>
    </row>
    <row r="9" spans="1:11" x14ac:dyDescent="0.55000000000000004">
      <c r="A9" s="8" t="s">
        <v>286</v>
      </c>
      <c r="B9" s="8" t="s">
        <v>277</v>
      </c>
      <c r="C9" s="49">
        <v>20</v>
      </c>
      <c r="D9" s="6">
        <v>2000</v>
      </c>
      <c r="E9" s="6">
        <f t="shared" si="0"/>
        <v>40000</v>
      </c>
      <c r="G9" s="51">
        <v>0</v>
      </c>
      <c r="H9" s="8">
        <v>40</v>
      </c>
      <c r="I9" s="8" t="s">
        <v>287</v>
      </c>
    </row>
    <row r="10" spans="1:11" x14ac:dyDescent="0.55000000000000004">
      <c r="A10" s="8" t="s">
        <v>288</v>
      </c>
      <c r="B10" s="8" t="s">
        <v>278</v>
      </c>
      <c r="C10" s="49">
        <v>25</v>
      </c>
      <c r="D10" s="6">
        <v>5300</v>
      </c>
      <c r="E10" s="6">
        <f t="shared" si="0"/>
        <v>132500</v>
      </c>
      <c r="G10" s="51">
        <v>41</v>
      </c>
      <c r="H10" s="8">
        <v>60</v>
      </c>
      <c r="I10" s="8" t="s">
        <v>289</v>
      </c>
    </row>
    <row r="11" spans="1:11" x14ac:dyDescent="0.55000000000000004">
      <c r="A11" s="8" t="s">
        <v>290</v>
      </c>
      <c r="B11" s="8" t="s">
        <v>280</v>
      </c>
      <c r="C11" s="49">
        <v>90</v>
      </c>
      <c r="D11" s="6">
        <v>2500</v>
      </c>
      <c r="E11" s="6">
        <f t="shared" si="0"/>
        <v>225000</v>
      </c>
      <c r="G11" s="51">
        <v>61</v>
      </c>
      <c r="H11" s="8">
        <v>100</v>
      </c>
      <c r="I11" s="8" t="s">
        <v>291</v>
      </c>
    </row>
    <row r="13" spans="1:11" x14ac:dyDescent="0.55000000000000004">
      <c r="A13" s="27" t="s">
        <v>106</v>
      </c>
      <c r="B13" s="52" t="s">
        <v>292</v>
      </c>
      <c r="G13" s="47" t="s">
        <v>70</v>
      </c>
      <c r="H13" s="4" t="s">
        <v>293</v>
      </c>
    </row>
    <row r="14" spans="1:11" x14ac:dyDescent="0.55000000000000004">
      <c r="A14" s="48" t="s">
        <v>184</v>
      </c>
      <c r="B14" s="8" t="s">
        <v>294</v>
      </c>
      <c r="C14" s="8" t="s">
        <v>295</v>
      </c>
      <c r="D14" s="8" t="s">
        <v>296</v>
      </c>
      <c r="E14" s="8" t="s">
        <v>12</v>
      </c>
      <c r="G14" s="1" t="s">
        <v>15</v>
      </c>
      <c r="H14" s="53" t="s">
        <v>184</v>
      </c>
      <c r="I14" s="48" t="s">
        <v>261</v>
      </c>
      <c r="J14" s="48" t="s">
        <v>297</v>
      </c>
      <c r="K14" s="48" t="s">
        <v>275</v>
      </c>
    </row>
    <row r="15" spans="1:11" x14ac:dyDescent="0.55000000000000004">
      <c r="A15" s="54" t="s">
        <v>298</v>
      </c>
      <c r="B15" s="55">
        <v>35</v>
      </c>
      <c r="C15" s="55">
        <v>90</v>
      </c>
      <c r="D15" s="56">
        <f>AVERAGE(B15:C15)</f>
        <v>62.5</v>
      </c>
      <c r="E15" s="8"/>
      <c r="G15" s="1" t="s">
        <v>299</v>
      </c>
      <c r="H15" s="1" t="s">
        <v>300</v>
      </c>
      <c r="I15" s="49" t="s">
        <v>301</v>
      </c>
      <c r="J15" s="8">
        <v>100</v>
      </c>
      <c r="K15" s="8"/>
    </row>
    <row r="16" spans="1:11" x14ac:dyDescent="0.55000000000000004">
      <c r="A16" s="54" t="s">
        <v>302</v>
      </c>
      <c r="B16" s="55">
        <v>70</v>
      </c>
      <c r="C16" s="55">
        <v>70</v>
      </c>
      <c r="D16" s="56">
        <f t="shared" ref="D16:D23" si="1">AVERAGE(B16:C16)</f>
        <v>70</v>
      </c>
      <c r="E16" s="8"/>
      <c r="G16" s="1" t="s">
        <v>303</v>
      </c>
      <c r="H16" s="1" t="s">
        <v>304</v>
      </c>
      <c r="I16" s="49" t="s">
        <v>305</v>
      </c>
      <c r="J16" s="8">
        <v>20</v>
      </c>
      <c r="K16" s="8"/>
    </row>
    <row r="17" spans="1:14" x14ac:dyDescent="0.55000000000000004">
      <c r="A17" s="54" t="s">
        <v>306</v>
      </c>
      <c r="B17" s="55">
        <v>55</v>
      </c>
      <c r="C17" s="55">
        <v>60</v>
      </c>
      <c r="D17" s="56">
        <f t="shared" si="1"/>
        <v>57.5</v>
      </c>
      <c r="E17" s="8"/>
      <c r="G17" s="1" t="s">
        <v>307</v>
      </c>
      <c r="H17" s="1" t="s">
        <v>308</v>
      </c>
      <c r="I17" s="49" t="s">
        <v>309</v>
      </c>
      <c r="J17" s="8">
        <v>60</v>
      </c>
      <c r="K17" s="8"/>
    </row>
    <row r="18" spans="1:14" x14ac:dyDescent="0.55000000000000004">
      <c r="A18" s="54" t="s">
        <v>310</v>
      </c>
      <c r="B18" s="55">
        <v>80</v>
      </c>
      <c r="C18" s="55">
        <v>80</v>
      </c>
      <c r="D18" s="56">
        <f t="shared" si="1"/>
        <v>80</v>
      </c>
      <c r="E18" s="8"/>
      <c r="G18" s="1" t="s">
        <v>299</v>
      </c>
      <c r="H18" s="1" t="s">
        <v>311</v>
      </c>
      <c r="I18" s="49" t="s">
        <v>312</v>
      </c>
      <c r="J18" s="8">
        <v>100</v>
      </c>
      <c r="K18" s="8"/>
    </row>
    <row r="19" spans="1:14" x14ac:dyDescent="0.55000000000000004">
      <c r="A19" s="54" t="s">
        <v>313</v>
      </c>
      <c r="B19" s="55">
        <v>95</v>
      </c>
      <c r="C19" s="55">
        <v>85</v>
      </c>
      <c r="D19" s="56">
        <f t="shared" si="1"/>
        <v>90</v>
      </c>
      <c r="E19" s="8"/>
      <c r="G19" s="1" t="s">
        <v>303</v>
      </c>
      <c r="H19" s="1" t="s">
        <v>314</v>
      </c>
      <c r="I19" s="49" t="s">
        <v>315</v>
      </c>
      <c r="J19" s="8">
        <v>20</v>
      </c>
      <c r="K19" s="8"/>
    </row>
    <row r="20" spans="1:14" x14ac:dyDescent="0.55000000000000004">
      <c r="A20" s="54" t="s">
        <v>316</v>
      </c>
      <c r="B20" s="55">
        <v>87</v>
      </c>
      <c r="C20" s="55">
        <v>64</v>
      </c>
      <c r="D20" s="56">
        <f t="shared" si="1"/>
        <v>75.5</v>
      </c>
      <c r="E20" s="8"/>
      <c r="G20" s="1" t="s">
        <v>307</v>
      </c>
      <c r="H20" s="1" t="s">
        <v>317</v>
      </c>
      <c r="I20" s="49" t="s">
        <v>318</v>
      </c>
      <c r="J20" s="8">
        <v>60</v>
      </c>
      <c r="K20" s="8"/>
    </row>
    <row r="21" spans="1:14" x14ac:dyDescent="0.55000000000000004">
      <c r="A21" s="54" t="s">
        <v>319</v>
      </c>
      <c r="B21" s="55">
        <v>100</v>
      </c>
      <c r="C21" s="55">
        <v>35</v>
      </c>
      <c r="D21" s="56">
        <f t="shared" si="1"/>
        <v>67.5</v>
      </c>
      <c r="E21" s="8"/>
      <c r="G21" s="1" t="s">
        <v>320</v>
      </c>
      <c r="H21" s="1" t="s">
        <v>321</v>
      </c>
      <c r="I21" s="49" t="s">
        <v>322</v>
      </c>
      <c r="J21" s="8">
        <v>50</v>
      </c>
      <c r="K21" s="8"/>
      <c r="L21" s="57"/>
    </row>
    <row r="22" spans="1:14" x14ac:dyDescent="0.55000000000000004">
      <c r="A22" s="54" t="s">
        <v>323</v>
      </c>
      <c r="B22" s="55">
        <v>93</v>
      </c>
      <c r="C22" s="55">
        <v>60</v>
      </c>
      <c r="D22" s="56">
        <f t="shared" si="1"/>
        <v>76.5</v>
      </c>
      <c r="E22" s="8"/>
      <c r="G22" s="1" t="s">
        <v>320</v>
      </c>
      <c r="H22" s="1" t="s">
        <v>324</v>
      </c>
      <c r="I22" s="49" t="s">
        <v>325</v>
      </c>
      <c r="J22" s="8">
        <v>50</v>
      </c>
      <c r="K22" s="8"/>
      <c r="L22" s="57"/>
    </row>
    <row r="23" spans="1:14" x14ac:dyDescent="0.55000000000000004">
      <c r="A23" s="54" t="s">
        <v>326</v>
      </c>
      <c r="B23" s="55">
        <v>88</v>
      </c>
      <c r="C23" s="55">
        <v>76</v>
      </c>
      <c r="D23" s="56">
        <f t="shared" si="1"/>
        <v>82</v>
      </c>
      <c r="E23" s="8"/>
      <c r="G23" s="58" t="s">
        <v>307</v>
      </c>
      <c r="H23" s="1" t="s">
        <v>327</v>
      </c>
      <c r="I23" s="49" t="s">
        <v>328</v>
      </c>
      <c r="J23" s="8">
        <v>60</v>
      </c>
      <c r="K23" s="8"/>
    </row>
    <row r="25" spans="1:14" x14ac:dyDescent="0.55000000000000004">
      <c r="A25" s="59" t="s">
        <v>68</v>
      </c>
      <c r="B25" s="109" t="s">
        <v>329</v>
      </c>
      <c r="C25" s="109"/>
      <c r="D25" s="109"/>
      <c r="F25" s="47" t="s">
        <v>18</v>
      </c>
      <c r="K25" s="47" t="s">
        <v>330</v>
      </c>
    </row>
    <row r="26" spans="1:14" x14ac:dyDescent="0.55000000000000004">
      <c r="A26" s="60" t="s">
        <v>331</v>
      </c>
      <c r="B26" s="60" t="s">
        <v>332</v>
      </c>
      <c r="C26" s="60" t="s">
        <v>333</v>
      </c>
      <c r="D26" s="61" t="s">
        <v>334</v>
      </c>
      <c r="F26" s="1" t="s">
        <v>15</v>
      </c>
      <c r="G26" s="1" t="s">
        <v>335</v>
      </c>
      <c r="H26" s="1" t="s">
        <v>336</v>
      </c>
      <c r="I26" s="39" t="s">
        <v>337</v>
      </c>
      <c r="K26" s="62"/>
      <c r="L26" s="63">
        <v>100</v>
      </c>
      <c r="M26" s="63">
        <v>300</v>
      </c>
      <c r="N26" s="63">
        <v>400</v>
      </c>
    </row>
    <row r="27" spans="1:14" x14ac:dyDescent="0.55000000000000004">
      <c r="A27" s="60" t="s">
        <v>43</v>
      </c>
      <c r="B27" s="64">
        <v>0.38194444444444442</v>
      </c>
      <c r="C27" s="64">
        <v>0.4236111111111111</v>
      </c>
      <c r="D27" s="65"/>
      <c r="F27" s="1" t="s">
        <v>300</v>
      </c>
      <c r="G27" s="1" t="s">
        <v>338</v>
      </c>
      <c r="H27" s="1">
        <v>230</v>
      </c>
      <c r="I27" s="1"/>
      <c r="K27" s="1" t="s">
        <v>338</v>
      </c>
      <c r="L27" s="1" t="s">
        <v>339</v>
      </c>
      <c r="M27" s="1" t="s">
        <v>340</v>
      </c>
      <c r="N27" s="1" t="s">
        <v>341</v>
      </c>
    </row>
    <row r="28" spans="1:14" x14ac:dyDescent="0.55000000000000004">
      <c r="A28" s="60" t="s">
        <v>342</v>
      </c>
      <c r="B28" s="64">
        <v>0.3888888888888889</v>
      </c>
      <c r="C28" s="64">
        <v>0.41666666666666669</v>
      </c>
      <c r="D28" s="65"/>
      <c r="F28" s="1" t="s">
        <v>304</v>
      </c>
      <c r="G28" s="1" t="s">
        <v>338</v>
      </c>
      <c r="H28" s="1">
        <v>390</v>
      </c>
      <c r="I28" s="1"/>
      <c r="K28" s="1" t="s">
        <v>343</v>
      </c>
      <c r="L28" s="1" t="s">
        <v>340</v>
      </c>
      <c r="M28" s="1" t="s">
        <v>341</v>
      </c>
      <c r="N28" s="1" t="s">
        <v>344</v>
      </c>
    </row>
    <row r="29" spans="1:14" x14ac:dyDescent="0.55000000000000004">
      <c r="A29" s="60" t="s">
        <v>345</v>
      </c>
      <c r="B29" s="64">
        <v>0.38541666666666669</v>
      </c>
      <c r="C29" s="64">
        <v>0.44791666666666669</v>
      </c>
      <c r="D29" s="65"/>
      <c r="F29" s="1" t="s">
        <v>308</v>
      </c>
      <c r="G29" s="1" t="s">
        <v>338</v>
      </c>
      <c r="H29" s="1">
        <v>120</v>
      </c>
      <c r="I29" s="1"/>
    </row>
    <row r="30" spans="1:14" x14ac:dyDescent="0.55000000000000004">
      <c r="A30" s="60" t="s">
        <v>346</v>
      </c>
      <c r="B30" s="64">
        <v>0.40625</v>
      </c>
      <c r="C30" s="64">
        <v>0.57291666666666663</v>
      </c>
      <c r="D30" s="65"/>
      <c r="F30" s="1" t="s">
        <v>311</v>
      </c>
      <c r="G30" s="1" t="s">
        <v>338</v>
      </c>
      <c r="H30" s="1">
        <v>350</v>
      </c>
      <c r="I30" s="1"/>
    </row>
    <row r="31" spans="1:14" x14ac:dyDescent="0.55000000000000004">
      <c r="A31" s="60" t="s">
        <v>24</v>
      </c>
      <c r="B31" s="64">
        <v>0.39583333333333331</v>
      </c>
      <c r="C31" s="64">
        <v>0.67708333333333337</v>
      </c>
      <c r="D31" s="65"/>
      <c r="F31" s="1" t="s">
        <v>314</v>
      </c>
      <c r="G31" s="1" t="s">
        <v>343</v>
      </c>
      <c r="H31" s="1">
        <v>150</v>
      </c>
      <c r="I31" s="1"/>
    </row>
    <row r="32" spans="1:14" x14ac:dyDescent="0.55000000000000004">
      <c r="A32" s="60" t="s">
        <v>347</v>
      </c>
      <c r="B32" s="64">
        <v>0.39930555555555558</v>
      </c>
      <c r="C32" s="64">
        <v>0.45833333333333331</v>
      </c>
      <c r="D32" s="65"/>
      <c r="F32" s="1" t="s">
        <v>317</v>
      </c>
      <c r="G32" s="1" t="s">
        <v>338</v>
      </c>
      <c r="H32" s="1">
        <v>452</v>
      </c>
      <c r="I32" s="1"/>
    </row>
    <row r="33" spans="1:9" x14ac:dyDescent="0.55000000000000004">
      <c r="A33" s="60" t="s">
        <v>348</v>
      </c>
      <c r="B33" s="64">
        <v>0.38541666666666669</v>
      </c>
      <c r="C33" s="64">
        <v>0.44791666666666669</v>
      </c>
      <c r="D33" s="65"/>
      <c r="F33" s="1" t="s">
        <v>321</v>
      </c>
      <c r="G33" s="1" t="s">
        <v>343</v>
      </c>
      <c r="H33" s="1">
        <v>210</v>
      </c>
      <c r="I33" s="1"/>
    </row>
    <row r="34" spans="1:9" x14ac:dyDescent="0.55000000000000004">
      <c r="A34" s="60" t="s">
        <v>349</v>
      </c>
      <c r="B34" s="64">
        <v>0.40625</v>
      </c>
      <c r="C34" s="64">
        <v>0.60416666666666663</v>
      </c>
      <c r="D34" s="65"/>
      <c r="F34" s="1" t="s">
        <v>324</v>
      </c>
      <c r="G34" s="1" t="s">
        <v>343</v>
      </c>
      <c r="H34" s="1">
        <v>215</v>
      </c>
      <c r="I34" s="1"/>
    </row>
    <row r="35" spans="1:9" x14ac:dyDescent="0.55000000000000004">
      <c r="A35" s="60" t="s">
        <v>350</v>
      </c>
      <c r="B35" s="64">
        <v>0.39583333333333331</v>
      </c>
      <c r="C35" s="64">
        <v>0.60416666666666663</v>
      </c>
      <c r="D35" s="65"/>
      <c r="F35" s="1" t="s">
        <v>327</v>
      </c>
      <c r="G35" s="1" t="s">
        <v>338</v>
      </c>
      <c r="H35" s="1">
        <v>153</v>
      </c>
      <c r="I35" s="1"/>
    </row>
    <row r="36" spans="1:9" x14ac:dyDescent="0.55000000000000004">
      <c r="A36" s="60" t="s">
        <v>351</v>
      </c>
      <c r="B36" s="64">
        <v>0.39930555555555558</v>
      </c>
      <c r="C36" s="64">
        <v>0.44097222222222227</v>
      </c>
      <c r="D36" s="65"/>
      <c r="F36" s="1" t="s">
        <v>352</v>
      </c>
      <c r="G36" s="1" t="s">
        <v>338</v>
      </c>
      <c r="H36" s="1">
        <v>412</v>
      </c>
      <c r="I36" s="1"/>
    </row>
  </sheetData>
  <mergeCells count="2">
    <mergeCell ref="G8:H8"/>
    <mergeCell ref="B25:D25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zoomScaleNormal="100" workbookViewId="0">
      <selection activeCell="D27" sqref="D27:D33"/>
    </sheetView>
  </sheetViews>
  <sheetFormatPr defaultColWidth="9" defaultRowHeight="17.600000000000001" x14ac:dyDescent="0.55000000000000004"/>
  <cols>
    <col min="1" max="1" width="9.85546875" style="47" bestFit="1" customWidth="1"/>
    <col min="2" max="2" width="15.5703125" style="47" customWidth="1"/>
    <col min="3" max="3" width="12.5703125" style="47" customWidth="1"/>
    <col min="4" max="4" width="19.28515625" style="47" bestFit="1" customWidth="1"/>
    <col min="5" max="5" width="11" style="47" customWidth="1"/>
    <col min="6" max="6" width="10.140625" style="47" customWidth="1"/>
    <col min="7" max="7" width="14.78515625" style="47" customWidth="1"/>
    <col min="8" max="8" width="14.42578125" style="47" customWidth="1"/>
    <col min="9" max="9" width="13" style="47" customWidth="1"/>
    <col min="10" max="10" width="11.7109375" style="47" customWidth="1"/>
    <col min="11" max="16384" width="9" style="47"/>
  </cols>
  <sheetData>
    <row r="1" spans="1:12" x14ac:dyDescent="0.55000000000000004">
      <c r="A1" s="47" t="s">
        <v>108</v>
      </c>
      <c r="B1" s="4" t="s">
        <v>269</v>
      </c>
      <c r="G1" s="27" t="s">
        <v>106</v>
      </c>
      <c r="H1" s="52" t="s">
        <v>353</v>
      </c>
    </row>
    <row r="2" spans="1:12" x14ac:dyDescent="0.55000000000000004">
      <c r="A2" s="66" t="s">
        <v>354</v>
      </c>
      <c r="B2" s="66" t="s">
        <v>355</v>
      </c>
      <c r="C2" s="66" t="s">
        <v>356</v>
      </c>
      <c r="D2" s="66" t="s">
        <v>357</v>
      </c>
      <c r="E2" s="67" t="s">
        <v>358</v>
      </c>
      <c r="G2" s="66" t="s">
        <v>359</v>
      </c>
      <c r="H2" s="68" t="s">
        <v>360</v>
      </c>
      <c r="I2" s="66" t="s">
        <v>361</v>
      </c>
      <c r="J2" s="66" t="s">
        <v>362</v>
      </c>
      <c r="K2" s="68" t="s">
        <v>363</v>
      </c>
    </row>
    <row r="3" spans="1:12" x14ac:dyDescent="0.55000000000000004">
      <c r="A3" s="8" t="s">
        <v>364</v>
      </c>
      <c r="B3" s="8" t="s">
        <v>365</v>
      </c>
      <c r="C3" s="8" t="s">
        <v>366</v>
      </c>
      <c r="D3" s="69" t="s">
        <v>367</v>
      </c>
      <c r="E3" s="6"/>
      <c r="G3" s="96" t="s">
        <v>368</v>
      </c>
      <c r="H3" s="70" t="s">
        <v>369</v>
      </c>
      <c r="I3" s="71">
        <v>-2.4</v>
      </c>
      <c r="J3" s="72">
        <v>20</v>
      </c>
      <c r="K3" s="72">
        <v>33</v>
      </c>
      <c r="L3" s="73"/>
    </row>
    <row r="4" spans="1:12" x14ac:dyDescent="0.55000000000000004">
      <c r="A4" s="8" t="s">
        <v>370</v>
      </c>
      <c r="B4" s="8" t="s">
        <v>371</v>
      </c>
      <c r="C4" s="8" t="s">
        <v>372</v>
      </c>
      <c r="D4" s="69" t="s">
        <v>367</v>
      </c>
      <c r="E4" s="6"/>
      <c r="G4" s="96"/>
      <c r="H4" s="70" t="s">
        <v>373</v>
      </c>
      <c r="I4" s="71" t="s">
        <v>374</v>
      </c>
      <c r="J4" s="72">
        <v>25</v>
      </c>
      <c r="K4" s="72">
        <v>55</v>
      </c>
    </row>
    <row r="5" spans="1:12" x14ac:dyDescent="0.55000000000000004">
      <c r="A5" s="8" t="s">
        <v>364</v>
      </c>
      <c r="B5" s="8" t="s">
        <v>375</v>
      </c>
      <c r="C5" s="8" t="s">
        <v>372</v>
      </c>
      <c r="D5" s="69" t="s">
        <v>376</v>
      </c>
      <c r="E5" s="6"/>
      <c r="G5" s="96" t="s">
        <v>377</v>
      </c>
      <c r="H5" s="70" t="s">
        <v>369</v>
      </c>
      <c r="I5" s="74">
        <v>0</v>
      </c>
      <c r="J5" s="72">
        <v>24</v>
      </c>
      <c r="K5" s="72">
        <v>50</v>
      </c>
    </row>
    <row r="6" spans="1:12" x14ac:dyDescent="0.55000000000000004">
      <c r="A6" s="8" t="s">
        <v>370</v>
      </c>
      <c r="B6" s="8" t="s">
        <v>378</v>
      </c>
      <c r="C6" s="8" t="s">
        <v>366</v>
      </c>
      <c r="D6" s="69" t="s">
        <v>379</v>
      </c>
      <c r="E6" s="6"/>
      <c r="G6" s="96"/>
      <c r="H6" s="70" t="s">
        <v>373</v>
      </c>
      <c r="I6" s="71">
        <v>8.5</v>
      </c>
      <c r="J6" s="72">
        <v>29</v>
      </c>
      <c r="K6" s="72">
        <v>60</v>
      </c>
    </row>
    <row r="7" spans="1:12" x14ac:dyDescent="0.55000000000000004">
      <c r="A7" s="8" t="s">
        <v>364</v>
      </c>
      <c r="B7" s="8" t="s">
        <v>380</v>
      </c>
      <c r="C7" s="8" t="s">
        <v>372</v>
      </c>
      <c r="D7" s="69" t="s">
        <v>381</v>
      </c>
      <c r="E7" s="6"/>
      <c r="G7" s="96" t="s">
        <v>382</v>
      </c>
      <c r="H7" s="70" t="s">
        <v>369</v>
      </c>
      <c r="I7" s="71">
        <v>2</v>
      </c>
      <c r="J7" s="72">
        <v>30</v>
      </c>
      <c r="K7" s="72">
        <v>70</v>
      </c>
    </row>
    <row r="8" spans="1:12" x14ac:dyDescent="0.55000000000000004">
      <c r="A8" s="8" t="s">
        <v>370</v>
      </c>
      <c r="B8" s="8" t="s">
        <v>383</v>
      </c>
      <c r="C8" s="8" t="s">
        <v>366</v>
      </c>
      <c r="D8" s="69" t="s">
        <v>379</v>
      </c>
      <c r="E8" s="6"/>
      <c r="G8" s="96"/>
      <c r="H8" s="70" t="s">
        <v>373</v>
      </c>
      <c r="I8" s="71">
        <v>12.2</v>
      </c>
      <c r="J8" s="72">
        <v>35</v>
      </c>
      <c r="K8" s="72">
        <v>80</v>
      </c>
    </row>
    <row r="9" spans="1:12" x14ac:dyDescent="0.55000000000000004">
      <c r="A9" s="8" t="s">
        <v>364</v>
      </c>
      <c r="B9" s="8" t="s">
        <v>384</v>
      </c>
      <c r="C9" s="8" t="s">
        <v>372</v>
      </c>
      <c r="D9" s="69" t="s">
        <v>385</v>
      </c>
      <c r="E9" s="6"/>
      <c r="G9" s="96" t="s">
        <v>386</v>
      </c>
      <c r="H9" s="70" t="s">
        <v>369</v>
      </c>
      <c r="I9" s="71">
        <v>5</v>
      </c>
      <c r="J9" s="72">
        <v>33</v>
      </c>
      <c r="K9" s="72">
        <v>90</v>
      </c>
    </row>
    <row r="10" spans="1:12" x14ac:dyDescent="0.55000000000000004">
      <c r="A10" s="8" t="s">
        <v>370</v>
      </c>
      <c r="B10" s="8" t="s">
        <v>387</v>
      </c>
      <c r="C10" s="8" t="s">
        <v>366</v>
      </c>
      <c r="D10" s="69" t="s">
        <v>376</v>
      </c>
      <c r="E10" s="6"/>
      <c r="G10" s="96"/>
      <c r="H10" s="70" t="s">
        <v>373</v>
      </c>
      <c r="I10" s="71">
        <v>15.5</v>
      </c>
      <c r="J10" s="72">
        <v>37</v>
      </c>
      <c r="K10" s="72">
        <v>120</v>
      </c>
    </row>
    <row r="11" spans="1:12" x14ac:dyDescent="0.55000000000000004">
      <c r="A11" s="8" t="s">
        <v>364</v>
      </c>
      <c r="B11" s="8" t="s">
        <v>388</v>
      </c>
      <c r="C11" s="8" t="s">
        <v>366</v>
      </c>
      <c r="D11" s="69" t="s">
        <v>389</v>
      </c>
      <c r="E11" s="6"/>
      <c r="G11" s="112" t="s">
        <v>390</v>
      </c>
      <c r="H11" s="112"/>
      <c r="I11" s="112"/>
      <c r="J11" s="112"/>
      <c r="K11" s="70"/>
    </row>
    <row r="13" spans="1:12" x14ac:dyDescent="0.55000000000000004">
      <c r="A13" s="27" t="s">
        <v>70</v>
      </c>
      <c r="B13" s="52" t="s">
        <v>391</v>
      </c>
      <c r="G13" s="4" t="s">
        <v>392</v>
      </c>
    </row>
    <row r="14" spans="1:12" ht="35.15" x14ac:dyDescent="0.55000000000000004">
      <c r="A14" s="75" t="s">
        <v>393</v>
      </c>
      <c r="B14" s="75" t="s">
        <v>394</v>
      </c>
      <c r="C14" s="76" t="s">
        <v>395</v>
      </c>
      <c r="D14" s="76" t="s">
        <v>396</v>
      </c>
      <c r="E14" s="77" t="s">
        <v>397</v>
      </c>
      <c r="G14" s="66" t="s">
        <v>22</v>
      </c>
      <c r="H14" s="66" t="s">
        <v>398</v>
      </c>
      <c r="I14" s="66" t="s">
        <v>399</v>
      </c>
      <c r="J14" s="78" t="s">
        <v>400</v>
      </c>
    </row>
    <row r="15" spans="1:12" x14ac:dyDescent="0.55000000000000004">
      <c r="A15" s="79" t="s">
        <v>401</v>
      </c>
      <c r="B15" s="79" t="s">
        <v>402</v>
      </c>
      <c r="C15" s="79">
        <v>15</v>
      </c>
      <c r="D15" s="80">
        <v>2.4E-2</v>
      </c>
      <c r="E15" s="8"/>
      <c r="G15" s="8" t="s">
        <v>403</v>
      </c>
      <c r="H15" s="8" t="s">
        <v>404</v>
      </c>
      <c r="I15" s="8">
        <v>44</v>
      </c>
      <c r="J15" s="6">
        <v>1250000</v>
      </c>
    </row>
    <row r="16" spans="1:12" x14ac:dyDescent="0.55000000000000004">
      <c r="A16" s="79" t="s">
        <v>401</v>
      </c>
      <c r="B16" s="79" t="s">
        <v>405</v>
      </c>
      <c r="C16" s="79">
        <v>15</v>
      </c>
      <c r="D16" s="80">
        <v>1.4E-2</v>
      </c>
      <c r="E16" s="95"/>
      <c r="G16" s="8" t="s">
        <v>406</v>
      </c>
      <c r="H16" s="8" t="s">
        <v>407</v>
      </c>
      <c r="I16" s="8">
        <v>30</v>
      </c>
      <c r="J16" s="6">
        <v>900000</v>
      </c>
    </row>
    <row r="17" spans="1:10" x14ac:dyDescent="0.55000000000000004">
      <c r="A17" s="79" t="s">
        <v>401</v>
      </c>
      <c r="B17" s="79" t="s">
        <v>408</v>
      </c>
      <c r="C17" s="79">
        <v>13</v>
      </c>
      <c r="D17" s="80">
        <v>1.7999999999999999E-2</v>
      </c>
      <c r="E17" s="95"/>
      <c r="G17" s="8" t="s">
        <v>409</v>
      </c>
      <c r="H17" s="8" t="s">
        <v>410</v>
      </c>
      <c r="I17" s="8">
        <v>53</v>
      </c>
      <c r="J17" s="6">
        <v>1100000</v>
      </c>
    </row>
    <row r="18" spans="1:10" x14ac:dyDescent="0.55000000000000004">
      <c r="A18" s="79" t="s">
        <v>401</v>
      </c>
      <c r="B18" s="79" t="s">
        <v>411</v>
      </c>
      <c r="C18" s="79">
        <v>15</v>
      </c>
      <c r="D18" s="80">
        <v>2.5999999999999999E-2</v>
      </c>
      <c r="E18" s="95"/>
      <c r="G18" s="8" t="s">
        <v>412</v>
      </c>
      <c r="H18" s="8" t="s">
        <v>413</v>
      </c>
      <c r="I18" s="8">
        <v>60</v>
      </c>
      <c r="J18" s="6">
        <v>2000000</v>
      </c>
    </row>
    <row r="19" spans="1:10" x14ac:dyDescent="0.55000000000000004">
      <c r="A19" s="79" t="s">
        <v>401</v>
      </c>
      <c r="B19" s="79" t="s">
        <v>414</v>
      </c>
      <c r="C19" s="79">
        <v>19</v>
      </c>
      <c r="D19" s="80">
        <v>1.9E-2</v>
      </c>
      <c r="E19" s="95"/>
      <c r="G19" s="8" t="s">
        <v>415</v>
      </c>
      <c r="H19" s="8" t="s">
        <v>407</v>
      </c>
      <c r="I19" s="8">
        <v>45</v>
      </c>
      <c r="J19" s="6">
        <v>1000000</v>
      </c>
    </row>
    <row r="20" spans="1:10" x14ac:dyDescent="0.55000000000000004">
      <c r="A20" s="79" t="s">
        <v>401</v>
      </c>
      <c r="B20" s="79" t="s">
        <v>416</v>
      </c>
      <c r="C20" s="79">
        <v>11</v>
      </c>
      <c r="D20" s="80">
        <v>0.02</v>
      </c>
      <c r="E20" s="95"/>
      <c r="G20" s="8" t="s">
        <v>417</v>
      </c>
      <c r="H20" s="8" t="s">
        <v>418</v>
      </c>
      <c r="I20" s="8">
        <v>80</v>
      </c>
      <c r="J20" s="6">
        <v>500000</v>
      </c>
    </row>
    <row r="21" spans="1:10" x14ac:dyDescent="0.55000000000000004">
      <c r="A21" s="79" t="s">
        <v>401</v>
      </c>
      <c r="B21" s="79" t="s">
        <v>419</v>
      </c>
      <c r="C21" s="79">
        <v>17</v>
      </c>
      <c r="D21" s="80">
        <v>0.02</v>
      </c>
      <c r="E21" s="95"/>
      <c r="G21" s="8" t="s">
        <v>420</v>
      </c>
      <c r="H21" s="8" t="s">
        <v>413</v>
      </c>
      <c r="I21" s="8">
        <v>60</v>
      </c>
      <c r="J21" s="6">
        <v>600000</v>
      </c>
    </row>
    <row r="22" spans="1:10" x14ac:dyDescent="0.55000000000000004">
      <c r="A22" s="79" t="s">
        <v>401</v>
      </c>
      <c r="B22" s="79" t="s">
        <v>421</v>
      </c>
      <c r="C22" s="79">
        <v>16</v>
      </c>
      <c r="D22" s="80">
        <v>2.5000000000000001E-2</v>
      </c>
      <c r="E22" s="95"/>
      <c r="G22" s="8" t="s">
        <v>422</v>
      </c>
      <c r="H22" s="8" t="s">
        <v>404</v>
      </c>
      <c r="I22" s="8">
        <v>50</v>
      </c>
      <c r="J22" s="6">
        <v>550000</v>
      </c>
    </row>
    <row r="23" spans="1:10" x14ac:dyDescent="0.55000000000000004">
      <c r="A23" s="79" t="s">
        <v>401</v>
      </c>
      <c r="B23" s="79" t="s">
        <v>423</v>
      </c>
      <c r="C23" s="79">
        <v>11</v>
      </c>
      <c r="D23" s="80">
        <v>2.1999999999999999E-2</v>
      </c>
      <c r="E23" s="95"/>
      <c r="G23" s="113" t="s">
        <v>424</v>
      </c>
      <c r="H23" s="114"/>
      <c r="I23" s="115"/>
      <c r="J23" s="81"/>
    </row>
    <row r="25" spans="1:10" x14ac:dyDescent="0.55000000000000004">
      <c r="A25" s="82" t="s">
        <v>18</v>
      </c>
      <c r="B25" s="4" t="s">
        <v>425</v>
      </c>
      <c r="C25"/>
      <c r="D25"/>
      <c r="E25"/>
      <c r="F25" s="4" t="s">
        <v>426</v>
      </c>
      <c r="G25"/>
      <c r="H25"/>
      <c r="J25" s="59"/>
    </row>
    <row r="26" spans="1:10" x14ac:dyDescent="0.55000000000000004">
      <c r="A26" s="68" t="s">
        <v>184</v>
      </c>
      <c r="B26" s="68" t="s">
        <v>427</v>
      </c>
      <c r="C26" s="68" t="s">
        <v>428</v>
      </c>
      <c r="D26" s="67" t="s">
        <v>429</v>
      </c>
      <c r="E26"/>
      <c r="F26" s="110" t="s">
        <v>430</v>
      </c>
      <c r="G26" s="111"/>
      <c r="H26" s="3" t="s">
        <v>431</v>
      </c>
    </row>
    <row r="27" spans="1:10" x14ac:dyDescent="0.55000000000000004">
      <c r="A27" s="1" t="s">
        <v>432</v>
      </c>
      <c r="B27" s="83">
        <v>2566</v>
      </c>
      <c r="C27" s="83">
        <v>4567</v>
      </c>
      <c r="D27" s="84"/>
      <c r="E27"/>
      <c r="F27" s="85">
        <v>0</v>
      </c>
      <c r="G27" s="1">
        <v>999</v>
      </c>
      <c r="H27" s="86">
        <v>0.1</v>
      </c>
    </row>
    <row r="28" spans="1:10" x14ac:dyDescent="0.55000000000000004">
      <c r="A28" s="1" t="s">
        <v>433</v>
      </c>
      <c r="B28" s="83">
        <v>4765</v>
      </c>
      <c r="C28" s="83">
        <v>5565</v>
      </c>
      <c r="D28" s="84"/>
      <c r="E28"/>
      <c r="F28" s="85">
        <v>1000</v>
      </c>
      <c r="G28" s="1">
        <v>1999</v>
      </c>
      <c r="H28" s="86">
        <v>0.2</v>
      </c>
    </row>
    <row r="29" spans="1:10" x14ac:dyDescent="0.55000000000000004">
      <c r="A29" s="1" t="s">
        <v>434</v>
      </c>
      <c r="B29" s="83">
        <v>3325</v>
      </c>
      <c r="C29" s="83">
        <v>4378</v>
      </c>
      <c r="D29" s="84"/>
      <c r="E29"/>
      <c r="F29" s="85">
        <v>2000</v>
      </c>
      <c r="G29" s="1">
        <v>2000</v>
      </c>
      <c r="H29" s="86">
        <v>0.3</v>
      </c>
    </row>
    <row r="30" spans="1:10" x14ac:dyDescent="0.55000000000000004">
      <c r="A30" s="1" t="s">
        <v>435</v>
      </c>
      <c r="B30" s="83">
        <v>6678</v>
      </c>
      <c r="C30" s="83">
        <v>11567</v>
      </c>
      <c r="D30" s="84"/>
      <c r="E30"/>
      <c r="F30" s="85">
        <v>3000</v>
      </c>
      <c r="G30" s="1" t="s">
        <v>436</v>
      </c>
      <c r="H30" s="86">
        <v>0.4</v>
      </c>
    </row>
    <row r="31" spans="1:10" x14ac:dyDescent="0.55000000000000004">
      <c r="A31" s="1" t="s">
        <v>437</v>
      </c>
      <c r="B31" s="83">
        <v>5689</v>
      </c>
      <c r="C31" s="83">
        <v>7734</v>
      </c>
      <c r="D31" s="84"/>
      <c r="E31"/>
      <c r="F31"/>
      <c r="G31"/>
      <c r="H31"/>
    </row>
    <row r="32" spans="1:10" x14ac:dyDescent="0.55000000000000004">
      <c r="A32" s="1" t="s">
        <v>438</v>
      </c>
      <c r="B32" s="83">
        <v>4867</v>
      </c>
      <c r="C32" s="83">
        <v>6688</v>
      </c>
      <c r="D32" s="84"/>
      <c r="E32"/>
      <c r="F32"/>
      <c r="G32"/>
      <c r="H32"/>
    </row>
    <row r="33" spans="1:8" x14ac:dyDescent="0.55000000000000004">
      <c r="A33" s="1" t="s">
        <v>439</v>
      </c>
      <c r="B33" s="83">
        <v>6478</v>
      </c>
      <c r="C33" s="83">
        <v>6555</v>
      </c>
      <c r="D33" s="84"/>
      <c r="E33"/>
      <c r="F33"/>
      <c r="G33"/>
      <c r="H33"/>
    </row>
  </sheetData>
  <mergeCells count="7">
    <mergeCell ref="F26:G26"/>
    <mergeCell ref="G3:G4"/>
    <mergeCell ref="G5:G6"/>
    <mergeCell ref="G7:G8"/>
    <mergeCell ref="G9:G10"/>
    <mergeCell ref="G11:J11"/>
    <mergeCell ref="G23:I23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opLeftCell="A10" zoomScaleNormal="100" workbookViewId="0">
      <selection activeCell="H31" sqref="H31"/>
    </sheetView>
  </sheetViews>
  <sheetFormatPr defaultColWidth="9" defaultRowHeight="17.600000000000001" x14ac:dyDescent="0.55000000000000004"/>
  <cols>
    <col min="1" max="1" width="9.85546875" style="47" bestFit="1" customWidth="1"/>
    <col min="2" max="2" width="15.640625" style="47" customWidth="1"/>
    <col min="3" max="3" width="12.640625" style="47" customWidth="1"/>
    <col min="4" max="4" width="19.35546875" style="47" bestFit="1" customWidth="1"/>
    <col min="5" max="5" width="17" style="47" bestFit="1" customWidth="1"/>
    <col min="6" max="6" width="10.140625" style="47" customWidth="1"/>
    <col min="7" max="7" width="14.85546875" style="47" customWidth="1"/>
    <col min="8" max="8" width="14.5" style="47" customWidth="1"/>
    <col min="9" max="9" width="13" style="47" customWidth="1"/>
    <col min="10" max="10" width="17.7109375" style="47" bestFit="1" customWidth="1"/>
    <col min="11" max="11" width="12.2109375" style="47" customWidth="1"/>
    <col min="12" max="16384" width="9" style="47"/>
  </cols>
  <sheetData>
    <row r="1" spans="1:12" x14ac:dyDescent="0.55000000000000004">
      <c r="A1" s="47" t="s">
        <v>108</v>
      </c>
      <c r="B1" s="4" t="s">
        <v>527</v>
      </c>
      <c r="G1" s="27" t="s">
        <v>106</v>
      </c>
      <c r="H1" s="52" t="s">
        <v>526</v>
      </c>
    </row>
    <row r="2" spans="1:12" x14ac:dyDescent="0.55000000000000004">
      <c r="A2" s="66" t="s">
        <v>522</v>
      </c>
      <c r="B2" s="66" t="s">
        <v>525</v>
      </c>
      <c r="C2" s="66" t="s">
        <v>520</v>
      </c>
      <c r="D2" s="66" t="s">
        <v>524</v>
      </c>
      <c r="E2" s="67" t="s">
        <v>523</v>
      </c>
      <c r="G2" s="66" t="s">
        <v>522</v>
      </c>
      <c r="H2" s="68" t="s">
        <v>521</v>
      </c>
      <c r="I2" s="66" t="s">
        <v>520</v>
      </c>
      <c r="J2" s="66" t="s">
        <v>519</v>
      </c>
      <c r="K2" s="68" t="s">
        <v>518</v>
      </c>
      <c r="L2" s="67" t="s">
        <v>517</v>
      </c>
    </row>
    <row r="3" spans="1:12" x14ac:dyDescent="0.55000000000000004">
      <c r="A3" s="8">
        <v>1</v>
      </c>
      <c r="B3" s="8" t="s">
        <v>516</v>
      </c>
      <c r="C3" s="8" t="s">
        <v>515</v>
      </c>
      <c r="D3" s="93">
        <v>0.60899999999999999</v>
      </c>
      <c r="E3" s="6"/>
      <c r="G3" s="8">
        <v>1</v>
      </c>
      <c r="H3" s="70" t="s">
        <v>514</v>
      </c>
      <c r="I3" s="71" t="s">
        <v>509</v>
      </c>
      <c r="J3" s="72">
        <v>6</v>
      </c>
      <c r="K3" s="72">
        <v>0</v>
      </c>
      <c r="L3" s="70"/>
    </row>
    <row r="4" spans="1:12" x14ac:dyDescent="0.55000000000000004">
      <c r="A4" s="8">
        <v>2</v>
      </c>
      <c r="B4" s="8" t="s">
        <v>512</v>
      </c>
      <c r="C4" s="8" t="s">
        <v>511</v>
      </c>
      <c r="D4" s="93">
        <v>0.56499999999999995</v>
      </c>
      <c r="E4" s="6"/>
      <c r="G4" s="8">
        <v>2</v>
      </c>
      <c r="H4" s="70" t="s">
        <v>510</v>
      </c>
      <c r="I4" s="71" t="s">
        <v>513</v>
      </c>
      <c r="J4" s="72">
        <v>6</v>
      </c>
      <c r="K4" s="72">
        <v>1</v>
      </c>
      <c r="L4" s="70"/>
    </row>
    <row r="5" spans="1:12" x14ac:dyDescent="0.55000000000000004">
      <c r="A5" s="8">
        <v>3</v>
      </c>
      <c r="B5" s="8" t="s">
        <v>508</v>
      </c>
      <c r="C5" s="8" t="s">
        <v>507</v>
      </c>
      <c r="D5" s="93">
        <v>0.56100000000000005</v>
      </c>
      <c r="E5" s="6"/>
      <c r="G5" s="8">
        <v>3</v>
      </c>
      <c r="H5" s="70" t="s">
        <v>506</v>
      </c>
      <c r="I5" s="8" t="s">
        <v>505</v>
      </c>
      <c r="J5" s="72">
        <v>5</v>
      </c>
      <c r="K5" s="72">
        <v>0</v>
      </c>
      <c r="L5" s="70"/>
    </row>
    <row r="6" spans="1:12" x14ac:dyDescent="0.55000000000000004">
      <c r="A6" s="8">
        <v>4</v>
      </c>
      <c r="B6" s="8" t="s">
        <v>504</v>
      </c>
      <c r="C6" s="8" t="s">
        <v>503</v>
      </c>
      <c r="D6" s="93">
        <v>0.55800000000000005</v>
      </c>
      <c r="E6" s="6"/>
      <c r="G6" s="8">
        <v>4</v>
      </c>
      <c r="H6" s="70" t="s">
        <v>502</v>
      </c>
      <c r="I6" s="74" t="s">
        <v>501</v>
      </c>
      <c r="J6" s="72">
        <v>5</v>
      </c>
      <c r="K6" s="72">
        <v>0</v>
      </c>
      <c r="L6" s="70"/>
    </row>
    <row r="7" spans="1:12" x14ac:dyDescent="0.55000000000000004">
      <c r="A7" s="8">
        <v>5</v>
      </c>
      <c r="B7" s="8" t="s">
        <v>500</v>
      </c>
      <c r="C7" s="8" t="s">
        <v>499</v>
      </c>
      <c r="D7" s="93">
        <v>0.55500000000000005</v>
      </c>
      <c r="E7" s="6"/>
      <c r="G7" s="8">
        <v>5</v>
      </c>
      <c r="H7" s="70" t="s">
        <v>498</v>
      </c>
      <c r="I7" s="71" t="s">
        <v>497</v>
      </c>
      <c r="J7" s="72">
        <v>4</v>
      </c>
      <c r="K7" s="72">
        <v>1</v>
      </c>
      <c r="L7" s="70"/>
    </row>
    <row r="8" spans="1:12" x14ac:dyDescent="0.55000000000000004">
      <c r="A8" s="8">
        <v>6</v>
      </c>
      <c r="B8" s="8" t="s">
        <v>496</v>
      </c>
      <c r="C8" s="8" t="s">
        <v>495</v>
      </c>
      <c r="D8" s="93">
        <v>0.51900000000000002</v>
      </c>
      <c r="E8" s="6"/>
      <c r="G8" s="8">
        <v>6</v>
      </c>
      <c r="H8" s="70" t="s">
        <v>494</v>
      </c>
      <c r="I8" s="71" t="s">
        <v>493</v>
      </c>
      <c r="J8" s="72">
        <v>4</v>
      </c>
      <c r="K8" s="72">
        <v>1</v>
      </c>
      <c r="L8" s="70"/>
    </row>
    <row r="9" spans="1:12" x14ac:dyDescent="0.55000000000000004">
      <c r="A9" s="8">
        <v>7</v>
      </c>
      <c r="B9" s="8" t="s">
        <v>492</v>
      </c>
      <c r="C9" s="8" t="s">
        <v>491</v>
      </c>
      <c r="D9" s="93">
        <v>0.51500000000000001</v>
      </c>
      <c r="E9" s="6"/>
      <c r="G9" s="8">
        <v>7</v>
      </c>
      <c r="H9" s="70" t="s">
        <v>490</v>
      </c>
      <c r="I9" s="71" t="s">
        <v>489</v>
      </c>
      <c r="J9" s="72">
        <v>3</v>
      </c>
      <c r="K9" s="94">
        <v>0</v>
      </c>
      <c r="L9" s="70"/>
    </row>
    <row r="10" spans="1:12" x14ac:dyDescent="0.55000000000000004">
      <c r="A10" s="8">
        <v>8</v>
      </c>
      <c r="B10" s="8" t="s">
        <v>488</v>
      </c>
      <c r="C10" s="8" t="s">
        <v>487</v>
      </c>
      <c r="D10" s="93">
        <v>0.44600000000000001</v>
      </c>
      <c r="E10" s="6"/>
      <c r="G10" s="8">
        <v>8</v>
      </c>
      <c r="H10" s="70" t="s">
        <v>486</v>
      </c>
      <c r="I10" s="71" t="s">
        <v>485</v>
      </c>
      <c r="J10" s="72">
        <v>2</v>
      </c>
      <c r="K10" s="72">
        <v>3</v>
      </c>
      <c r="L10" s="70"/>
    </row>
    <row r="11" spans="1:12" x14ac:dyDescent="0.55000000000000004">
      <c r="A11" s="8">
        <v>9</v>
      </c>
      <c r="B11" s="8" t="s">
        <v>484</v>
      </c>
      <c r="C11" s="8" t="s">
        <v>483</v>
      </c>
      <c r="D11" s="93">
        <v>0.34599999999999997</v>
      </c>
      <c r="E11" s="6"/>
      <c r="G11" s="8">
        <v>9</v>
      </c>
      <c r="H11" s="70" t="s">
        <v>482</v>
      </c>
      <c r="I11" s="70" t="s">
        <v>481</v>
      </c>
      <c r="J11" s="70">
        <v>2</v>
      </c>
      <c r="K11" s="72">
        <v>1</v>
      </c>
      <c r="L11" s="70"/>
    </row>
    <row r="13" spans="1:12" x14ac:dyDescent="0.55000000000000004">
      <c r="A13" s="27" t="s">
        <v>70</v>
      </c>
      <c r="B13" s="52" t="s">
        <v>480</v>
      </c>
      <c r="I13" s="92" t="s">
        <v>68</v>
      </c>
      <c r="J13" s="47" t="s">
        <v>479</v>
      </c>
    </row>
    <row r="14" spans="1:12" x14ac:dyDescent="0.55000000000000004">
      <c r="A14" s="75" t="s">
        <v>372</v>
      </c>
      <c r="B14" s="75" t="s">
        <v>478</v>
      </c>
      <c r="C14" s="76" t="s">
        <v>477</v>
      </c>
      <c r="D14" s="76" t="s">
        <v>476</v>
      </c>
      <c r="E14" s="76" t="s">
        <v>296</v>
      </c>
      <c r="I14" s="91" t="s">
        <v>372</v>
      </c>
      <c r="J14" s="8" t="s">
        <v>475</v>
      </c>
      <c r="K14" s="8" t="s">
        <v>474</v>
      </c>
      <c r="L14" s="67" t="s">
        <v>473</v>
      </c>
    </row>
    <row r="15" spans="1:12" x14ac:dyDescent="0.55000000000000004">
      <c r="A15" s="79" t="s">
        <v>446</v>
      </c>
      <c r="B15" s="79" t="s">
        <v>470</v>
      </c>
      <c r="C15" s="55">
        <v>70</v>
      </c>
      <c r="D15" s="55">
        <v>70</v>
      </c>
      <c r="E15" s="88">
        <f t="shared" ref="E15:E23" si="0">AVERAGE(C15:D15)</f>
        <v>70</v>
      </c>
      <c r="I15" s="91" t="s">
        <v>472</v>
      </c>
      <c r="J15" s="8" t="s">
        <v>463</v>
      </c>
      <c r="K15" s="90">
        <v>43958</v>
      </c>
      <c r="L15" s="8"/>
    </row>
    <row r="16" spans="1:12" x14ac:dyDescent="0.55000000000000004">
      <c r="A16" s="79" t="s">
        <v>462</v>
      </c>
      <c r="B16" s="79" t="s">
        <v>470</v>
      </c>
      <c r="C16" s="55">
        <v>60</v>
      </c>
      <c r="D16" s="55">
        <v>76</v>
      </c>
      <c r="E16" s="88">
        <f t="shared" si="0"/>
        <v>68</v>
      </c>
      <c r="I16" s="91" t="s">
        <v>471</v>
      </c>
      <c r="J16" s="48" t="s">
        <v>460</v>
      </c>
      <c r="K16" s="90">
        <v>44002</v>
      </c>
      <c r="L16" s="95"/>
    </row>
    <row r="17" spans="1:12" x14ac:dyDescent="0.55000000000000004">
      <c r="A17" s="79" t="s">
        <v>459</v>
      </c>
      <c r="B17" s="79" t="s">
        <v>470</v>
      </c>
      <c r="C17" s="55">
        <v>50</v>
      </c>
      <c r="D17" s="55">
        <v>80</v>
      </c>
      <c r="E17" s="88">
        <f t="shared" si="0"/>
        <v>65</v>
      </c>
      <c r="I17" s="91" t="s">
        <v>469</v>
      </c>
      <c r="J17" s="8" t="s">
        <v>463</v>
      </c>
      <c r="K17" s="90">
        <v>44012</v>
      </c>
      <c r="L17" s="95"/>
    </row>
    <row r="18" spans="1:12" x14ac:dyDescent="0.55000000000000004">
      <c r="A18" s="79" t="s">
        <v>446</v>
      </c>
      <c r="B18" s="79" t="s">
        <v>466</v>
      </c>
      <c r="C18" s="55">
        <v>80</v>
      </c>
      <c r="D18" s="55">
        <v>60</v>
      </c>
      <c r="E18" s="88">
        <f t="shared" si="0"/>
        <v>70</v>
      </c>
      <c r="I18" s="91" t="s">
        <v>468</v>
      </c>
      <c r="J18" s="48" t="s">
        <v>460</v>
      </c>
      <c r="K18" s="90">
        <v>44042</v>
      </c>
      <c r="L18" s="95"/>
    </row>
    <row r="19" spans="1:12" x14ac:dyDescent="0.55000000000000004">
      <c r="A19" s="79" t="s">
        <v>462</v>
      </c>
      <c r="B19" s="79" t="s">
        <v>466</v>
      </c>
      <c r="C19" s="55">
        <v>90</v>
      </c>
      <c r="D19" s="55">
        <v>100</v>
      </c>
      <c r="E19" s="88">
        <f t="shared" si="0"/>
        <v>95</v>
      </c>
      <c r="I19" s="91" t="s">
        <v>467</v>
      </c>
      <c r="J19" s="8" t="s">
        <v>463</v>
      </c>
      <c r="K19" s="90">
        <v>44058</v>
      </c>
      <c r="L19" s="95"/>
    </row>
    <row r="20" spans="1:12" x14ac:dyDescent="0.55000000000000004">
      <c r="A20" s="79" t="s">
        <v>459</v>
      </c>
      <c r="B20" s="79" t="s">
        <v>466</v>
      </c>
      <c r="C20" s="55">
        <v>50</v>
      </c>
      <c r="D20" s="55">
        <v>83</v>
      </c>
      <c r="E20" s="88">
        <f t="shared" si="0"/>
        <v>66.5</v>
      </c>
      <c r="I20" s="91" t="s">
        <v>465</v>
      </c>
      <c r="J20" s="48" t="s">
        <v>460</v>
      </c>
      <c r="K20" s="90">
        <v>44095</v>
      </c>
      <c r="L20" s="95"/>
    </row>
    <row r="21" spans="1:12" x14ac:dyDescent="0.55000000000000004">
      <c r="A21" s="79" t="s">
        <v>446</v>
      </c>
      <c r="B21" s="79" t="s">
        <v>458</v>
      </c>
      <c r="C21" s="55">
        <v>60</v>
      </c>
      <c r="D21" s="55">
        <v>64</v>
      </c>
      <c r="E21" s="88">
        <f t="shared" si="0"/>
        <v>62</v>
      </c>
      <c r="G21" s="8"/>
      <c r="I21" s="91" t="s">
        <v>464</v>
      </c>
      <c r="J21" s="8" t="s">
        <v>463</v>
      </c>
      <c r="K21" s="90">
        <v>44099</v>
      </c>
      <c r="L21" s="95"/>
    </row>
    <row r="22" spans="1:12" x14ac:dyDescent="0.55000000000000004">
      <c r="A22" s="79" t="s">
        <v>462</v>
      </c>
      <c r="B22" s="79" t="s">
        <v>458</v>
      </c>
      <c r="C22" s="55">
        <v>90</v>
      </c>
      <c r="D22" s="55">
        <v>80</v>
      </c>
      <c r="E22" s="88">
        <f t="shared" si="0"/>
        <v>85</v>
      </c>
      <c r="G22" s="8"/>
      <c r="I22" s="91" t="s">
        <v>461</v>
      </c>
      <c r="J22" s="48" t="s">
        <v>460</v>
      </c>
      <c r="K22" s="90">
        <v>44114</v>
      </c>
      <c r="L22" s="95"/>
    </row>
    <row r="23" spans="1:12" x14ac:dyDescent="0.55000000000000004">
      <c r="A23" s="79" t="s">
        <v>459</v>
      </c>
      <c r="B23" s="79" t="s">
        <v>458</v>
      </c>
      <c r="C23" s="89">
        <v>80</v>
      </c>
      <c r="D23" s="89">
        <v>40</v>
      </c>
      <c r="E23" s="88">
        <f t="shared" si="0"/>
        <v>60</v>
      </c>
    </row>
    <row r="24" spans="1:12" x14ac:dyDescent="0.55000000000000004">
      <c r="A24" s="116" t="s">
        <v>457</v>
      </c>
      <c r="B24" s="117"/>
      <c r="C24" s="117"/>
      <c r="D24" s="118"/>
      <c r="E24" s="119"/>
    </row>
    <row r="26" spans="1:12" x14ac:dyDescent="0.55000000000000004">
      <c r="A26" s="82" t="s">
        <v>18</v>
      </c>
      <c r="B26" s="4" t="s">
        <v>456</v>
      </c>
      <c r="C26"/>
      <c r="D26"/>
      <c r="E26"/>
    </row>
    <row r="27" spans="1:12" x14ac:dyDescent="0.55000000000000004">
      <c r="A27" s="68" t="s">
        <v>372</v>
      </c>
      <c r="B27" s="68" t="s">
        <v>184</v>
      </c>
      <c r="C27" s="68" t="s">
        <v>455</v>
      </c>
      <c r="D27" s="68" t="s">
        <v>454</v>
      </c>
      <c r="E27" s="68" t="s">
        <v>453</v>
      </c>
      <c r="F27"/>
    </row>
    <row r="28" spans="1:12" x14ac:dyDescent="0.55000000000000004">
      <c r="A28" s="1" t="s">
        <v>446</v>
      </c>
      <c r="B28" s="87" t="s">
        <v>452</v>
      </c>
      <c r="C28" s="54">
        <v>69</v>
      </c>
      <c r="D28" s="54">
        <v>32</v>
      </c>
      <c r="E28" s="54">
        <v>40</v>
      </c>
      <c r="F28"/>
    </row>
    <row r="29" spans="1:12" x14ac:dyDescent="0.55000000000000004">
      <c r="A29" s="1" t="s">
        <v>444</v>
      </c>
      <c r="B29" s="87" t="s">
        <v>451</v>
      </c>
      <c r="C29" s="54">
        <v>70</v>
      </c>
      <c r="D29" s="54">
        <v>70</v>
      </c>
      <c r="E29" s="54">
        <v>60</v>
      </c>
      <c r="F29"/>
    </row>
    <row r="30" spans="1:12" x14ac:dyDescent="0.55000000000000004">
      <c r="A30" s="1" t="s">
        <v>442</v>
      </c>
      <c r="B30" s="87" t="s">
        <v>450</v>
      </c>
      <c r="C30" s="54">
        <v>60</v>
      </c>
      <c r="D30" s="54">
        <v>76</v>
      </c>
      <c r="E30" s="54">
        <v>65</v>
      </c>
      <c r="F30"/>
    </row>
    <row r="31" spans="1:12" x14ac:dyDescent="0.55000000000000004">
      <c r="A31" s="1" t="s">
        <v>446</v>
      </c>
      <c r="B31" s="87" t="s">
        <v>449</v>
      </c>
      <c r="C31" s="54">
        <v>50</v>
      </c>
      <c r="D31" s="54">
        <v>80</v>
      </c>
      <c r="E31" s="54">
        <v>60</v>
      </c>
      <c r="F31"/>
    </row>
    <row r="32" spans="1:12" x14ac:dyDescent="0.55000000000000004">
      <c r="A32" s="1" t="s">
        <v>444</v>
      </c>
      <c r="B32" s="87" t="s">
        <v>448</v>
      </c>
      <c r="C32" s="54">
        <v>80</v>
      </c>
      <c r="D32" s="54">
        <v>60</v>
      </c>
      <c r="E32" s="54">
        <v>70</v>
      </c>
      <c r="F32"/>
    </row>
    <row r="33" spans="1:6" x14ac:dyDescent="0.55000000000000004">
      <c r="A33" s="1" t="s">
        <v>442</v>
      </c>
      <c r="B33" s="87" t="s">
        <v>447</v>
      </c>
      <c r="C33" s="54">
        <v>90</v>
      </c>
      <c r="D33" s="54">
        <v>100</v>
      </c>
      <c r="E33" s="54">
        <v>93</v>
      </c>
      <c r="F33"/>
    </row>
    <row r="34" spans="1:6" x14ac:dyDescent="0.55000000000000004">
      <c r="A34" s="1" t="s">
        <v>446</v>
      </c>
      <c r="B34" s="87" t="s">
        <v>445</v>
      </c>
      <c r="C34" s="54">
        <v>50</v>
      </c>
      <c r="D34" s="54">
        <v>83</v>
      </c>
      <c r="E34" s="54">
        <v>75</v>
      </c>
      <c r="F34"/>
    </row>
    <row r="35" spans="1:6" x14ac:dyDescent="0.55000000000000004">
      <c r="A35" s="1" t="s">
        <v>444</v>
      </c>
      <c r="B35" s="87" t="s">
        <v>443</v>
      </c>
      <c r="C35" s="54">
        <v>60</v>
      </c>
      <c r="D35" s="54">
        <v>64</v>
      </c>
      <c r="E35" s="54">
        <v>64</v>
      </c>
    </row>
    <row r="36" spans="1:6" x14ac:dyDescent="0.55000000000000004">
      <c r="A36" s="1" t="s">
        <v>442</v>
      </c>
      <c r="B36" s="87" t="s">
        <v>441</v>
      </c>
      <c r="C36" s="54">
        <v>90</v>
      </c>
      <c r="D36" s="54">
        <v>80</v>
      </c>
      <c r="E36" s="54">
        <v>79</v>
      </c>
    </row>
    <row r="37" spans="1:6" x14ac:dyDescent="0.55000000000000004">
      <c r="A37" s="116" t="s">
        <v>440</v>
      </c>
      <c r="B37" s="117"/>
      <c r="C37" s="8"/>
      <c r="D37" s="95"/>
      <c r="E37" s="95"/>
    </row>
  </sheetData>
  <mergeCells count="2">
    <mergeCell ref="A24:D24"/>
    <mergeCell ref="A37:B37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opLeftCell="A10" zoomScaleNormal="100" workbookViewId="0">
      <selection activeCell="D30" sqref="D30"/>
    </sheetView>
  </sheetViews>
  <sheetFormatPr defaultColWidth="9" defaultRowHeight="17.600000000000001" x14ac:dyDescent="0.55000000000000004"/>
  <cols>
    <col min="1" max="1" width="9.85546875" style="47" bestFit="1" customWidth="1"/>
    <col min="2" max="2" width="15.5703125" style="47" customWidth="1"/>
    <col min="3" max="3" width="12.5703125" style="47" customWidth="1"/>
    <col min="4" max="4" width="19.28515625" style="47" bestFit="1" customWidth="1"/>
    <col min="5" max="5" width="11" style="47" customWidth="1"/>
    <col min="6" max="6" width="10.140625" style="47" customWidth="1"/>
    <col min="7" max="7" width="14.78515625" style="47" customWidth="1"/>
    <col min="8" max="8" width="14.42578125" style="47" customWidth="1"/>
    <col min="9" max="9" width="13" style="47" customWidth="1"/>
    <col min="10" max="10" width="11.7109375" style="47" customWidth="1"/>
    <col min="11" max="16384" width="9" style="47"/>
  </cols>
  <sheetData>
    <row r="1" spans="1:12" x14ac:dyDescent="0.55000000000000004">
      <c r="A1" s="47" t="s">
        <v>108</v>
      </c>
      <c r="B1" s="4" t="s">
        <v>269</v>
      </c>
      <c r="G1" s="27" t="s">
        <v>106</v>
      </c>
      <c r="H1" s="52" t="s">
        <v>353</v>
      </c>
    </row>
    <row r="2" spans="1:12" x14ac:dyDescent="0.55000000000000004">
      <c r="A2" s="66" t="s">
        <v>354</v>
      </c>
      <c r="B2" s="66" t="s">
        <v>355</v>
      </c>
      <c r="C2" s="66" t="s">
        <v>356</v>
      </c>
      <c r="D2" s="66" t="s">
        <v>357</v>
      </c>
      <c r="E2" s="67" t="s">
        <v>358</v>
      </c>
      <c r="G2" s="66" t="s">
        <v>359</v>
      </c>
      <c r="H2" s="68" t="s">
        <v>360</v>
      </c>
      <c r="I2" s="66" t="s">
        <v>361</v>
      </c>
      <c r="J2" s="66" t="s">
        <v>362</v>
      </c>
      <c r="K2" s="68" t="s">
        <v>363</v>
      </c>
    </row>
    <row r="3" spans="1:12" x14ac:dyDescent="0.55000000000000004">
      <c r="A3" s="95" t="s">
        <v>364</v>
      </c>
      <c r="B3" s="95" t="s">
        <v>365</v>
      </c>
      <c r="C3" s="95" t="s">
        <v>366</v>
      </c>
      <c r="D3" s="69" t="s">
        <v>367</v>
      </c>
      <c r="E3" s="6">
        <f>IF(AND(MID(A3,3,1)="1",C3="학교"),15000,10000)</f>
        <v>10000</v>
      </c>
      <c r="G3" s="96" t="s">
        <v>368</v>
      </c>
      <c r="H3" s="70" t="s">
        <v>369</v>
      </c>
      <c r="I3" s="71">
        <v>-2.4</v>
      </c>
      <c r="J3" s="72">
        <v>20</v>
      </c>
      <c r="K3" s="72">
        <v>33</v>
      </c>
      <c r="L3" s="73"/>
    </row>
    <row r="4" spans="1:12" x14ac:dyDescent="0.55000000000000004">
      <c r="A4" s="95" t="s">
        <v>370</v>
      </c>
      <c r="B4" s="95" t="s">
        <v>371</v>
      </c>
      <c r="C4" s="95" t="s">
        <v>372</v>
      </c>
      <c r="D4" s="69" t="s">
        <v>367</v>
      </c>
      <c r="E4" s="6">
        <f t="shared" ref="E4:E11" si="0">IF(AND(MID(A4,3,1)="1",C4="학교"),15000,10000)</f>
        <v>10000</v>
      </c>
      <c r="G4" s="96"/>
      <c r="H4" s="70" t="s">
        <v>373</v>
      </c>
      <c r="I4" s="71" t="s">
        <v>374</v>
      </c>
      <c r="J4" s="72">
        <v>25</v>
      </c>
      <c r="K4" s="72">
        <v>55</v>
      </c>
    </row>
    <row r="5" spans="1:12" x14ac:dyDescent="0.55000000000000004">
      <c r="A5" s="95" t="s">
        <v>364</v>
      </c>
      <c r="B5" s="95" t="s">
        <v>375</v>
      </c>
      <c r="C5" s="95" t="s">
        <v>372</v>
      </c>
      <c r="D5" s="69" t="s">
        <v>376</v>
      </c>
      <c r="E5" s="6">
        <f t="shared" si="0"/>
        <v>15000</v>
      </c>
      <c r="G5" s="96" t="s">
        <v>377</v>
      </c>
      <c r="H5" s="70" t="s">
        <v>369</v>
      </c>
      <c r="I5" s="74">
        <v>0</v>
      </c>
      <c r="J5" s="72">
        <v>24</v>
      </c>
      <c r="K5" s="72">
        <v>50</v>
      </c>
    </row>
    <row r="6" spans="1:12" x14ac:dyDescent="0.55000000000000004">
      <c r="A6" s="95" t="s">
        <v>370</v>
      </c>
      <c r="B6" s="95" t="s">
        <v>378</v>
      </c>
      <c r="C6" s="95" t="s">
        <v>366</v>
      </c>
      <c r="D6" s="69" t="s">
        <v>379</v>
      </c>
      <c r="E6" s="6">
        <f t="shared" si="0"/>
        <v>10000</v>
      </c>
      <c r="G6" s="96"/>
      <c r="H6" s="70" t="s">
        <v>373</v>
      </c>
      <c r="I6" s="71">
        <v>8.5</v>
      </c>
      <c r="J6" s="72">
        <v>29</v>
      </c>
      <c r="K6" s="72">
        <v>60</v>
      </c>
    </row>
    <row r="7" spans="1:12" x14ac:dyDescent="0.55000000000000004">
      <c r="A7" s="95" t="s">
        <v>364</v>
      </c>
      <c r="B7" s="95" t="s">
        <v>380</v>
      </c>
      <c r="C7" s="95" t="s">
        <v>372</v>
      </c>
      <c r="D7" s="69" t="s">
        <v>381</v>
      </c>
      <c r="E7" s="6">
        <f t="shared" si="0"/>
        <v>15000</v>
      </c>
      <c r="G7" s="96" t="s">
        <v>382</v>
      </c>
      <c r="H7" s="70" t="s">
        <v>369</v>
      </c>
      <c r="I7" s="71">
        <v>2</v>
      </c>
      <c r="J7" s="72">
        <v>30</v>
      </c>
      <c r="K7" s="72">
        <v>70</v>
      </c>
    </row>
    <row r="8" spans="1:12" x14ac:dyDescent="0.55000000000000004">
      <c r="A8" s="95" t="s">
        <v>370</v>
      </c>
      <c r="B8" s="95" t="s">
        <v>383</v>
      </c>
      <c r="C8" s="95" t="s">
        <v>366</v>
      </c>
      <c r="D8" s="69" t="s">
        <v>379</v>
      </c>
      <c r="E8" s="6">
        <f t="shared" si="0"/>
        <v>10000</v>
      </c>
      <c r="G8" s="96"/>
      <c r="H8" s="70" t="s">
        <v>373</v>
      </c>
      <c r="I8" s="71">
        <v>12.2</v>
      </c>
      <c r="J8" s="72">
        <v>35</v>
      </c>
      <c r="K8" s="72">
        <v>80</v>
      </c>
    </row>
    <row r="9" spans="1:12" x14ac:dyDescent="0.55000000000000004">
      <c r="A9" s="95" t="s">
        <v>364</v>
      </c>
      <c r="B9" s="95" t="s">
        <v>384</v>
      </c>
      <c r="C9" s="95" t="s">
        <v>372</v>
      </c>
      <c r="D9" s="69" t="s">
        <v>385</v>
      </c>
      <c r="E9" s="6">
        <f t="shared" si="0"/>
        <v>15000</v>
      </c>
      <c r="G9" s="96" t="s">
        <v>386</v>
      </c>
      <c r="H9" s="70" t="s">
        <v>369</v>
      </c>
      <c r="I9" s="71">
        <v>5</v>
      </c>
      <c r="J9" s="72">
        <v>33</v>
      </c>
      <c r="K9" s="72">
        <v>90</v>
      </c>
    </row>
    <row r="10" spans="1:12" x14ac:dyDescent="0.55000000000000004">
      <c r="A10" s="95" t="s">
        <v>370</v>
      </c>
      <c r="B10" s="95" t="s">
        <v>387</v>
      </c>
      <c r="C10" s="95" t="s">
        <v>366</v>
      </c>
      <c r="D10" s="69" t="s">
        <v>376</v>
      </c>
      <c r="E10" s="6">
        <f t="shared" si="0"/>
        <v>10000</v>
      </c>
      <c r="G10" s="96"/>
      <c r="H10" s="70" t="s">
        <v>373</v>
      </c>
      <c r="I10" s="71">
        <v>15.5</v>
      </c>
      <c r="J10" s="72">
        <v>37</v>
      </c>
      <c r="K10" s="72">
        <v>120</v>
      </c>
    </row>
    <row r="11" spans="1:12" x14ac:dyDescent="0.55000000000000004">
      <c r="A11" s="95" t="s">
        <v>364</v>
      </c>
      <c r="B11" s="95" t="s">
        <v>388</v>
      </c>
      <c r="C11" s="95" t="s">
        <v>366</v>
      </c>
      <c r="D11" s="69" t="s">
        <v>389</v>
      </c>
      <c r="E11" s="6">
        <f t="shared" si="0"/>
        <v>10000</v>
      </c>
      <c r="G11" s="112" t="s">
        <v>390</v>
      </c>
      <c r="H11" s="112"/>
      <c r="I11" s="112"/>
      <c r="J11" s="112"/>
      <c r="K11" s="70">
        <f>ABS(AVERAGEIF(H3:H10,"4월",K3:K10)-AVERAGEIF(H3:H10,"5월",K3:K10))</f>
        <v>18</v>
      </c>
    </row>
    <row r="13" spans="1:12" x14ac:dyDescent="0.55000000000000004">
      <c r="A13" s="27" t="s">
        <v>70</v>
      </c>
      <c r="B13" s="52" t="s">
        <v>391</v>
      </c>
      <c r="G13" s="4" t="s">
        <v>392</v>
      </c>
    </row>
    <row r="14" spans="1:12" ht="35.15" x14ac:dyDescent="0.55000000000000004">
      <c r="A14" s="75" t="s">
        <v>393</v>
      </c>
      <c r="B14" s="75" t="s">
        <v>394</v>
      </c>
      <c r="C14" s="76" t="s">
        <v>395</v>
      </c>
      <c r="D14" s="76" t="s">
        <v>396</v>
      </c>
      <c r="E14" s="77" t="s">
        <v>397</v>
      </c>
      <c r="G14" s="66" t="s">
        <v>22</v>
      </c>
      <c r="H14" s="66" t="s">
        <v>398</v>
      </c>
      <c r="I14" s="66" t="s">
        <v>399</v>
      </c>
      <c r="J14" s="78" t="s">
        <v>400</v>
      </c>
    </row>
    <row r="15" spans="1:12" x14ac:dyDescent="0.55000000000000004">
      <c r="A15" s="79" t="s">
        <v>401</v>
      </c>
      <c r="B15" s="79" t="s">
        <v>402</v>
      </c>
      <c r="C15" s="79">
        <v>15</v>
      </c>
      <c r="D15" s="80">
        <v>2.4E-2</v>
      </c>
      <c r="E15" s="95" t="str">
        <f>IFERROR(CHOOSE(_xlfn.RANK.EQ(D15,$D$15:$D$23,0),"1위","2위","3위"),"")</f>
        <v>3위</v>
      </c>
      <c r="G15" s="95" t="s">
        <v>403</v>
      </c>
      <c r="H15" s="95" t="s">
        <v>404</v>
      </c>
      <c r="I15" s="95">
        <v>44</v>
      </c>
      <c r="J15" s="6">
        <v>1250000</v>
      </c>
    </row>
    <row r="16" spans="1:12" x14ac:dyDescent="0.55000000000000004">
      <c r="A16" s="79" t="s">
        <v>401</v>
      </c>
      <c r="B16" s="79" t="s">
        <v>405</v>
      </c>
      <c r="C16" s="79">
        <v>15</v>
      </c>
      <c r="D16" s="80">
        <v>1.4E-2</v>
      </c>
      <c r="E16" s="95" t="str">
        <f t="shared" ref="E16:E23" si="1">IFERROR(CHOOSE(_xlfn.RANK.EQ(D16,$D$15:$D$23,0),"1위","2위","3위"),"")</f>
        <v/>
      </c>
      <c r="G16" s="95" t="s">
        <v>406</v>
      </c>
      <c r="H16" s="95" t="s">
        <v>407</v>
      </c>
      <c r="I16" s="95">
        <v>30</v>
      </c>
      <c r="J16" s="6">
        <v>900000</v>
      </c>
    </row>
    <row r="17" spans="1:10" x14ac:dyDescent="0.55000000000000004">
      <c r="A17" s="79" t="s">
        <v>401</v>
      </c>
      <c r="B17" s="79" t="s">
        <v>408</v>
      </c>
      <c r="C17" s="79">
        <v>13</v>
      </c>
      <c r="D17" s="80">
        <v>1.7999999999999999E-2</v>
      </c>
      <c r="E17" s="95" t="str">
        <f t="shared" si="1"/>
        <v/>
      </c>
      <c r="G17" s="95" t="s">
        <v>409</v>
      </c>
      <c r="H17" s="95" t="s">
        <v>410</v>
      </c>
      <c r="I17" s="95">
        <v>53</v>
      </c>
      <c r="J17" s="6">
        <v>1100000</v>
      </c>
    </row>
    <row r="18" spans="1:10" x14ac:dyDescent="0.55000000000000004">
      <c r="A18" s="79" t="s">
        <v>401</v>
      </c>
      <c r="B18" s="79" t="s">
        <v>411</v>
      </c>
      <c r="C18" s="79">
        <v>15</v>
      </c>
      <c r="D18" s="80">
        <v>2.5999999999999999E-2</v>
      </c>
      <c r="E18" s="95" t="str">
        <f t="shared" si="1"/>
        <v>1위</v>
      </c>
      <c r="G18" s="95" t="s">
        <v>412</v>
      </c>
      <c r="H18" s="95" t="s">
        <v>413</v>
      </c>
      <c r="I18" s="95">
        <v>60</v>
      </c>
      <c r="J18" s="6">
        <v>2000000</v>
      </c>
    </row>
    <row r="19" spans="1:10" x14ac:dyDescent="0.55000000000000004">
      <c r="A19" s="79" t="s">
        <v>401</v>
      </c>
      <c r="B19" s="79" t="s">
        <v>414</v>
      </c>
      <c r="C19" s="79">
        <v>19</v>
      </c>
      <c r="D19" s="80">
        <v>1.9E-2</v>
      </c>
      <c r="E19" s="95" t="str">
        <f t="shared" si="1"/>
        <v/>
      </c>
      <c r="G19" s="95" t="s">
        <v>415</v>
      </c>
      <c r="H19" s="95" t="s">
        <v>407</v>
      </c>
      <c r="I19" s="95">
        <v>45</v>
      </c>
      <c r="J19" s="6">
        <v>1000000</v>
      </c>
    </row>
    <row r="20" spans="1:10" x14ac:dyDescent="0.55000000000000004">
      <c r="A20" s="79" t="s">
        <v>401</v>
      </c>
      <c r="B20" s="79" t="s">
        <v>416</v>
      </c>
      <c r="C20" s="79">
        <v>11</v>
      </c>
      <c r="D20" s="80">
        <v>0.02</v>
      </c>
      <c r="E20" s="95" t="str">
        <f t="shared" si="1"/>
        <v/>
      </c>
      <c r="G20" s="95" t="s">
        <v>417</v>
      </c>
      <c r="H20" s="95" t="s">
        <v>418</v>
      </c>
      <c r="I20" s="95">
        <v>80</v>
      </c>
      <c r="J20" s="6">
        <v>500000</v>
      </c>
    </row>
    <row r="21" spans="1:10" x14ac:dyDescent="0.55000000000000004">
      <c r="A21" s="79" t="s">
        <v>401</v>
      </c>
      <c r="B21" s="79" t="s">
        <v>419</v>
      </c>
      <c r="C21" s="79">
        <v>17</v>
      </c>
      <c r="D21" s="80">
        <v>0.02</v>
      </c>
      <c r="E21" s="95" t="str">
        <f t="shared" si="1"/>
        <v/>
      </c>
      <c r="G21" s="95" t="s">
        <v>420</v>
      </c>
      <c r="H21" s="95" t="s">
        <v>413</v>
      </c>
      <c r="I21" s="95">
        <v>60</v>
      </c>
      <c r="J21" s="6">
        <v>600000</v>
      </c>
    </row>
    <row r="22" spans="1:10" x14ac:dyDescent="0.55000000000000004">
      <c r="A22" s="79" t="s">
        <v>401</v>
      </c>
      <c r="B22" s="79" t="s">
        <v>421</v>
      </c>
      <c r="C22" s="79">
        <v>16</v>
      </c>
      <c r="D22" s="80">
        <v>2.5000000000000001E-2</v>
      </c>
      <c r="E22" s="95" t="str">
        <f t="shared" si="1"/>
        <v>2위</v>
      </c>
      <c r="G22" s="95" t="s">
        <v>422</v>
      </c>
      <c r="H22" s="95" t="s">
        <v>404</v>
      </c>
      <c r="I22" s="95">
        <v>50</v>
      </c>
      <c r="J22" s="6">
        <v>550000</v>
      </c>
    </row>
    <row r="23" spans="1:10" x14ac:dyDescent="0.55000000000000004">
      <c r="A23" s="79" t="s">
        <v>401</v>
      </c>
      <c r="B23" s="79" t="s">
        <v>423</v>
      </c>
      <c r="C23" s="79">
        <v>11</v>
      </c>
      <c r="D23" s="80">
        <v>2.1999999999999999E-2</v>
      </c>
      <c r="E23" s="95" t="str">
        <f t="shared" si="1"/>
        <v/>
      </c>
      <c r="G23" s="113" t="s">
        <v>424</v>
      </c>
      <c r="H23" s="114"/>
      <c r="I23" s="115"/>
      <c r="J23" s="81">
        <f>COUNTIFS(J15:J22,"&gt;=1000000",J15:J22,"&lt;2000000")/COUNT(J15:J22)</f>
        <v>0.375</v>
      </c>
    </row>
    <row r="25" spans="1:10" x14ac:dyDescent="0.55000000000000004">
      <c r="A25" s="82" t="s">
        <v>18</v>
      </c>
      <c r="B25" s="4" t="s">
        <v>425</v>
      </c>
      <c r="C25"/>
      <c r="D25"/>
      <c r="E25"/>
      <c r="F25" s="4" t="s">
        <v>426</v>
      </c>
      <c r="G25"/>
      <c r="H25"/>
      <c r="J25" s="59"/>
    </row>
    <row r="26" spans="1:10" x14ac:dyDescent="0.55000000000000004">
      <c r="A26" s="68" t="s">
        <v>184</v>
      </c>
      <c r="B26" s="68" t="s">
        <v>427</v>
      </c>
      <c r="C26" s="68" t="s">
        <v>428</v>
      </c>
      <c r="D26" s="67" t="s">
        <v>429</v>
      </c>
      <c r="E26"/>
      <c r="F26" s="110" t="s">
        <v>430</v>
      </c>
      <c r="G26" s="111"/>
      <c r="H26" s="3" t="s">
        <v>431</v>
      </c>
    </row>
    <row r="27" spans="1:10" x14ac:dyDescent="0.55000000000000004">
      <c r="A27" s="1" t="s">
        <v>432</v>
      </c>
      <c r="B27" s="83">
        <v>2566</v>
      </c>
      <c r="C27" s="83">
        <v>4567</v>
      </c>
      <c r="D27" s="84" t="str">
        <f>ROUNDDOWN(C27*(1-VLOOKUP(C27-B27,$F$27:$H$30,3,1)),1)&amp;"w"</f>
        <v>3196.9w</v>
      </c>
      <c r="E27"/>
      <c r="F27" s="85">
        <v>0</v>
      </c>
      <c r="G27" s="1">
        <v>999</v>
      </c>
      <c r="H27" s="86">
        <v>0.1</v>
      </c>
    </row>
    <row r="28" spans="1:10" x14ac:dyDescent="0.55000000000000004">
      <c r="A28" s="1" t="s">
        <v>433</v>
      </c>
      <c r="B28" s="83">
        <v>4765</v>
      </c>
      <c r="C28" s="83">
        <v>5565</v>
      </c>
      <c r="D28" s="84" t="str">
        <f t="shared" ref="D28:D33" si="2">ROUNDDOWN(C28*(1-VLOOKUP(C28-B28,$F$27:$H$30,3,1)),1)&amp;"w"</f>
        <v>5008.5w</v>
      </c>
      <c r="E28"/>
      <c r="F28" s="85">
        <v>1000</v>
      </c>
      <c r="G28" s="1">
        <v>1999</v>
      </c>
      <c r="H28" s="86">
        <v>0.2</v>
      </c>
    </row>
    <row r="29" spans="1:10" x14ac:dyDescent="0.55000000000000004">
      <c r="A29" s="1" t="s">
        <v>434</v>
      </c>
      <c r="B29" s="83">
        <v>3325</v>
      </c>
      <c r="C29" s="83">
        <v>4378</v>
      </c>
      <c r="D29" s="84" t="str">
        <f t="shared" si="2"/>
        <v>3502.4w</v>
      </c>
      <c r="E29"/>
      <c r="F29" s="85">
        <v>2000</v>
      </c>
      <c r="G29" s="1">
        <v>2000</v>
      </c>
      <c r="H29" s="86">
        <v>0.3</v>
      </c>
    </row>
    <row r="30" spans="1:10" x14ac:dyDescent="0.55000000000000004">
      <c r="A30" s="1" t="s">
        <v>435</v>
      </c>
      <c r="B30" s="83">
        <v>6678</v>
      </c>
      <c r="C30" s="83">
        <v>11567</v>
      </c>
      <c r="D30" s="84" t="str">
        <f t="shared" si="2"/>
        <v>6940.2w</v>
      </c>
      <c r="E30"/>
      <c r="F30" s="85">
        <v>3000</v>
      </c>
      <c r="G30" s="1" t="s">
        <v>436</v>
      </c>
      <c r="H30" s="86">
        <v>0.4</v>
      </c>
    </row>
    <row r="31" spans="1:10" x14ac:dyDescent="0.55000000000000004">
      <c r="A31" s="1" t="s">
        <v>437</v>
      </c>
      <c r="B31" s="83">
        <v>5689</v>
      </c>
      <c r="C31" s="83">
        <v>7734</v>
      </c>
      <c r="D31" s="84" t="str">
        <f t="shared" si="2"/>
        <v>5413.8w</v>
      </c>
      <c r="E31"/>
      <c r="F31"/>
      <c r="G31"/>
      <c r="H31"/>
    </row>
    <row r="32" spans="1:10" x14ac:dyDescent="0.55000000000000004">
      <c r="A32" s="1" t="s">
        <v>438</v>
      </c>
      <c r="B32" s="83">
        <v>4867</v>
      </c>
      <c r="C32" s="83">
        <v>6688</v>
      </c>
      <c r="D32" s="84" t="str">
        <f t="shared" si="2"/>
        <v>5350.4w</v>
      </c>
      <c r="E32"/>
      <c r="F32"/>
      <c r="G32"/>
      <c r="H32"/>
    </row>
    <row r="33" spans="1:8" x14ac:dyDescent="0.55000000000000004">
      <c r="A33" s="1" t="s">
        <v>439</v>
      </c>
      <c r="B33" s="83">
        <v>6478</v>
      </c>
      <c r="C33" s="83">
        <v>6555</v>
      </c>
      <c r="D33" s="84" t="str">
        <f t="shared" si="2"/>
        <v>5899.5w</v>
      </c>
      <c r="E33"/>
      <c r="F33"/>
      <c r="G33"/>
      <c r="H33"/>
    </row>
  </sheetData>
  <mergeCells count="7">
    <mergeCell ref="F26:G26"/>
    <mergeCell ref="G3:G4"/>
    <mergeCell ref="G5:G6"/>
    <mergeCell ref="G7:G8"/>
    <mergeCell ref="G9:G10"/>
    <mergeCell ref="G11:J11"/>
    <mergeCell ref="G23:I23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zoomScaleNormal="100" workbookViewId="0">
      <selection activeCell="D30" sqref="D30"/>
    </sheetView>
  </sheetViews>
  <sheetFormatPr defaultColWidth="9" defaultRowHeight="17.600000000000001" x14ac:dyDescent="0.55000000000000004"/>
  <cols>
    <col min="1" max="1" width="9.85546875" style="47" bestFit="1" customWidth="1"/>
    <col min="2" max="2" width="15.640625" style="47" customWidth="1"/>
    <col min="3" max="3" width="12.640625" style="47" customWidth="1"/>
    <col min="4" max="4" width="19.35546875" style="47" bestFit="1" customWidth="1"/>
    <col min="5" max="5" width="17" style="47" bestFit="1" customWidth="1"/>
    <col min="6" max="6" width="10.140625" style="47" customWidth="1"/>
    <col min="7" max="7" width="14.85546875" style="47" customWidth="1"/>
    <col min="8" max="8" width="14.5" style="47" customWidth="1"/>
    <col min="9" max="9" width="13" style="47" customWidth="1"/>
    <col min="10" max="10" width="17.7109375" style="47" bestFit="1" customWidth="1"/>
    <col min="11" max="11" width="12.2109375" style="47" customWidth="1"/>
    <col min="12" max="16384" width="9" style="47"/>
  </cols>
  <sheetData>
    <row r="1" spans="1:12" x14ac:dyDescent="0.55000000000000004">
      <c r="A1" s="47" t="s">
        <v>108</v>
      </c>
      <c r="B1" s="4" t="s">
        <v>527</v>
      </c>
      <c r="G1" s="27" t="s">
        <v>106</v>
      </c>
      <c r="H1" s="52" t="s">
        <v>526</v>
      </c>
    </row>
    <row r="2" spans="1:12" x14ac:dyDescent="0.55000000000000004">
      <c r="A2" s="66" t="s">
        <v>522</v>
      </c>
      <c r="B2" s="66" t="s">
        <v>525</v>
      </c>
      <c r="C2" s="66" t="s">
        <v>520</v>
      </c>
      <c r="D2" s="66" t="s">
        <v>524</v>
      </c>
      <c r="E2" s="67" t="s">
        <v>523</v>
      </c>
      <c r="G2" s="66" t="s">
        <v>522</v>
      </c>
      <c r="H2" s="68" t="s">
        <v>521</v>
      </c>
      <c r="I2" s="66" t="s">
        <v>520</v>
      </c>
      <c r="J2" s="66" t="s">
        <v>519</v>
      </c>
      <c r="K2" s="68" t="s">
        <v>518</v>
      </c>
      <c r="L2" s="67" t="s">
        <v>517</v>
      </c>
    </row>
    <row r="3" spans="1:12" x14ac:dyDescent="0.55000000000000004">
      <c r="A3" s="95">
        <v>1</v>
      </c>
      <c r="B3" s="95" t="s">
        <v>516</v>
      </c>
      <c r="C3" s="95" t="s">
        <v>515</v>
      </c>
      <c r="D3" s="93">
        <v>0.60899999999999999</v>
      </c>
      <c r="E3" s="6" t="str">
        <f>UPPER(B3)&amp;"["&amp;PROPER(C3&amp;"]")</f>
        <v>NC[Dinos]</v>
      </c>
      <c r="G3" s="95">
        <v>1</v>
      </c>
      <c r="H3" s="70" t="s">
        <v>514</v>
      </c>
      <c r="I3" s="71" t="s">
        <v>509</v>
      </c>
      <c r="J3" s="72">
        <v>6</v>
      </c>
      <c r="K3" s="72">
        <v>0</v>
      </c>
      <c r="L3" s="70" t="str">
        <f>IF(J3&gt;=LARGE($J$3:$J$11,2),"★",IF(J3&lt;=SMALL($J$3:$J$11,2),"☆",""))</f>
        <v>★</v>
      </c>
    </row>
    <row r="4" spans="1:12" x14ac:dyDescent="0.55000000000000004">
      <c r="A4" s="95">
        <v>2</v>
      </c>
      <c r="B4" s="95" t="s">
        <v>512</v>
      </c>
      <c r="C4" s="95" t="s">
        <v>511</v>
      </c>
      <c r="D4" s="93">
        <v>0.56499999999999995</v>
      </c>
      <c r="E4" s="6" t="str">
        <f t="shared" ref="E4:E11" si="0">UPPER(B4)&amp;"["&amp;PROPER(C4&amp;"]")</f>
        <v>KT[Wiz]</v>
      </c>
      <c r="G4" s="95">
        <v>2</v>
      </c>
      <c r="H4" s="70" t="s">
        <v>510</v>
      </c>
      <c r="I4" s="71" t="s">
        <v>513</v>
      </c>
      <c r="J4" s="72">
        <v>6</v>
      </c>
      <c r="K4" s="72">
        <v>1</v>
      </c>
      <c r="L4" s="70" t="str">
        <f t="shared" ref="L4:L11" si="1">IF(J4&gt;=LARGE($J$3:$J$11,2),"★",IF(J4&lt;=SMALL($J$3:$J$11,2),"☆",""))</f>
        <v>★</v>
      </c>
    </row>
    <row r="5" spans="1:12" x14ac:dyDescent="0.55000000000000004">
      <c r="A5" s="95">
        <v>3</v>
      </c>
      <c r="B5" s="95" t="s">
        <v>508</v>
      </c>
      <c r="C5" s="95" t="s">
        <v>507</v>
      </c>
      <c r="D5" s="93">
        <v>0.56100000000000005</v>
      </c>
      <c r="E5" s="6" t="str">
        <f t="shared" si="0"/>
        <v>LG[Twins]</v>
      </c>
      <c r="G5" s="95">
        <v>3</v>
      </c>
      <c r="H5" s="70" t="s">
        <v>506</v>
      </c>
      <c r="I5" s="95" t="s">
        <v>505</v>
      </c>
      <c r="J5" s="72">
        <v>5</v>
      </c>
      <c r="K5" s="72">
        <v>0</v>
      </c>
      <c r="L5" s="70" t="str">
        <f t="shared" si="1"/>
        <v/>
      </c>
    </row>
    <row r="6" spans="1:12" x14ac:dyDescent="0.55000000000000004">
      <c r="A6" s="95">
        <v>4</v>
      </c>
      <c r="B6" s="95" t="s">
        <v>504</v>
      </c>
      <c r="C6" s="95" t="s">
        <v>503</v>
      </c>
      <c r="D6" s="93">
        <v>0.55800000000000005</v>
      </c>
      <c r="E6" s="6" t="str">
        <f t="shared" si="0"/>
        <v>DOOSAN[Bears]</v>
      </c>
      <c r="G6" s="95">
        <v>4</v>
      </c>
      <c r="H6" s="70" t="s">
        <v>502</v>
      </c>
      <c r="I6" s="74" t="s">
        <v>501</v>
      </c>
      <c r="J6" s="72">
        <v>5</v>
      </c>
      <c r="K6" s="72">
        <v>0</v>
      </c>
      <c r="L6" s="70" t="str">
        <f t="shared" si="1"/>
        <v/>
      </c>
    </row>
    <row r="7" spans="1:12" x14ac:dyDescent="0.55000000000000004">
      <c r="A7" s="95">
        <v>5</v>
      </c>
      <c r="B7" s="95" t="s">
        <v>500</v>
      </c>
      <c r="C7" s="95" t="s">
        <v>499</v>
      </c>
      <c r="D7" s="93">
        <v>0.55500000000000005</v>
      </c>
      <c r="E7" s="6" t="str">
        <f t="shared" si="0"/>
        <v>KIWOOM[Heros]</v>
      </c>
      <c r="G7" s="95">
        <v>5</v>
      </c>
      <c r="H7" s="70" t="s">
        <v>498</v>
      </c>
      <c r="I7" s="71" t="s">
        <v>497</v>
      </c>
      <c r="J7" s="72">
        <v>4</v>
      </c>
      <c r="K7" s="72">
        <v>1</v>
      </c>
      <c r="L7" s="70" t="str">
        <f t="shared" si="1"/>
        <v/>
      </c>
    </row>
    <row r="8" spans="1:12" x14ac:dyDescent="0.55000000000000004">
      <c r="A8" s="95">
        <v>6</v>
      </c>
      <c r="B8" s="95" t="s">
        <v>496</v>
      </c>
      <c r="C8" s="95" t="s">
        <v>495</v>
      </c>
      <c r="D8" s="93">
        <v>0.51900000000000002</v>
      </c>
      <c r="E8" s="6" t="str">
        <f t="shared" si="0"/>
        <v>LOTTE[Giants]</v>
      </c>
      <c r="G8" s="95">
        <v>6</v>
      </c>
      <c r="H8" s="70" t="s">
        <v>494</v>
      </c>
      <c r="I8" s="71" t="s">
        <v>493</v>
      </c>
      <c r="J8" s="72">
        <v>4</v>
      </c>
      <c r="K8" s="72">
        <v>1</v>
      </c>
      <c r="L8" s="70" t="str">
        <f t="shared" si="1"/>
        <v/>
      </c>
    </row>
    <row r="9" spans="1:12" x14ac:dyDescent="0.55000000000000004">
      <c r="A9" s="95">
        <v>7</v>
      </c>
      <c r="B9" s="95" t="s">
        <v>492</v>
      </c>
      <c r="C9" s="95" t="s">
        <v>491</v>
      </c>
      <c r="D9" s="93">
        <v>0.51500000000000001</v>
      </c>
      <c r="E9" s="6" t="str">
        <f t="shared" si="0"/>
        <v>KIA[Tigers]</v>
      </c>
      <c r="G9" s="95">
        <v>7</v>
      </c>
      <c r="H9" s="70" t="s">
        <v>490</v>
      </c>
      <c r="I9" s="71" t="s">
        <v>489</v>
      </c>
      <c r="J9" s="72">
        <v>3</v>
      </c>
      <c r="K9" s="94">
        <v>0</v>
      </c>
      <c r="L9" s="70" t="str">
        <f t="shared" si="1"/>
        <v/>
      </c>
    </row>
    <row r="10" spans="1:12" x14ac:dyDescent="0.55000000000000004">
      <c r="A10" s="95">
        <v>8</v>
      </c>
      <c r="B10" s="95" t="s">
        <v>488</v>
      </c>
      <c r="C10" s="95" t="s">
        <v>487</v>
      </c>
      <c r="D10" s="93">
        <v>0.44600000000000001</v>
      </c>
      <c r="E10" s="6" t="str">
        <f t="shared" si="0"/>
        <v>SAMSUNG[Lions]</v>
      </c>
      <c r="G10" s="95">
        <v>8</v>
      </c>
      <c r="H10" s="70" t="s">
        <v>486</v>
      </c>
      <c r="I10" s="71" t="s">
        <v>485</v>
      </c>
      <c r="J10" s="72">
        <v>2</v>
      </c>
      <c r="K10" s="72">
        <v>3</v>
      </c>
      <c r="L10" s="70" t="str">
        <f t="shared" si="1"/>
        <v>☆</v>
      </c>
    </row>
    <row r="11" spans="1:12" x14ac:dyDescent="0.55000000000000004">
      <c r="A11" s="95">
        <v>9</v>
      </c>
      <c r="B11" s="95" t="s">
        <v>484</v>
      </c>
      <c r="C11" s="95" t="s">
        <v>483</v>
      </c>
      <c r="D11" s="93">
        <v>0.34599999999999997</v>
      </c>
      <c r="E11" s="6" t="str">
        <f t="shared" si="0"/>
        <v>SK[Wyberns]</v>
      </c>
      <c r="G11" s="95">
        <v>9</v>
      </c>
      <c r="H11" s="70" t="s">
        <v>482</v>
      </c>
      <c r="I11" s="70" t="s">
        <v>481</v>
      </c>
      <c r="J11" s="70">
        <v>2</v>
      </c>
      <c r="K11" s="72">
        <v>1</v>
      </c>
      <c r="L11" s="70" t="str">
        <f t="shared" si="1"/>
        <v>☆</v>
      </c>
    </row>
    <row r="13" spans="1:12" x14ac:dyDescent="0.55000000000000004">
      <c r="A13" s="27" t="s">
        <v>70</v>
      </c>
      <c r="B13" s="52" t="s">
        <v>480</v>
      </c>
      <c r="I13" s="92" t="s">
        <v>68</v>
      </c>
      <c r="J13" s="47" t="s">
        <v>479</v>
      </c>
    </row>
    <row r="14" spans="1:12" x14ac:dyDescent="0.55000000000000004">
      <c r="A14" s="75" t="s">
        <v>372</v>
      </c>
      <c r="B14" s="75" t="s">
        <v>478</v>
      </c>
      <c r="C14" s="76" t="s">
        <v>477</v>
      </c>
      <c r="D14" s="76" t="s">
        <v>476</v>
      </c>
      <c r="E14" s="76" t="s">
        <v>296</v>
      </c>
      <c r="I14" s="91" t="s">
        <v>372</v>
      </c>
      <c r="J14" s="95" t="s">
        <v>475</v>
      </c>
      <c r="K14" s="95" t="s">
        <v>474</v>
      </c>
      <c r="L14" s="67" t="s">
        <v>473</v>
      </c>
    </row>
    <row r="15" spans="1:12" x14ac:dyDescent="0.55000000000000004">
      <c r="A15" s="79" t="s">
        <v>446</v>
      </c>
      <c r="B15" s="79" t="s">
        <v>470</v>
      </c>
      <c r="C15" s="55">
        <v>70</v>
      </c>
      <c r="D15" s="55">
        <v>70</v>
      </c>
      <c r="E15" s="88">
        <f t="shared" ref="E15:E23" si="2">AVERAGE(C15:D15)</f>
        <v>70</v>
      </c>
      <c r="I15" s="91" t="s">
        <v>472</v>
      </c>
      <c r="J15" s="95" t="s">
        <v>463</v>
      </c>
      <c r="K15" s="90">
        <v>43958</v>
      </c>
      <c r="L15" s="95" t="str">
        <f>IF(MONTH(K15)&lt;=6,"수시",IF(MONTH(K15)=9,"정시",""))</f>
        <v>수시</v>
      </c>
    </row>
    <row r="16" spans="1:12" x14ac:dyDescent="0.55000000000000004">
      <c r="A16" s="79" t="s">
        <v>462</v>
      </c>
      <c r="B16" s="79" t="s">
        <v>470</v>
      </c>
      <c r="C16" s="55">
        <v>60</v>
      </c>
      <c r="D16" s="55">
        <v>76</v>
      </c>
      <c r="E16" s="88">
        <f t="shared" si="2"/>
        <v>68</v>
      </c>
      <c r="I16" s="91" t="s">
        <v>471</v>
      </c>
      <c r="J16" s="48" t="s">
        <v>460</v>
      </c>
      <c r="K16" s="90">
        <v>44002</v>
      </c>
      <c r="L16" s="95" t="str">
        <f t="shared" ref="L16:L22" si="3">IF(MONTH(K16)&lt;=6,"수시",IF(MONTH(K16)=9,"정시",""))</f>
        <v>수시</v>
      </c>
    </row>
    <row r="17" spans="1:12" x14ac:dyDescent="0.55000000000000004">
      <c r="A17" s="79" t="s">
        <v>459</v>
      </c>
      <c r="B17" s="79" t="s">
        <v>470</v>
      </c>
      <c r="C17" s="55">
        <v>50</v>
      </c>
      <c r="D17" s="55">
        <v>80</v>
      </c>
      <c r="E17" s="88">
        <f t="shared" si="2"/>
        <v>65</v>
      </c>
      <c r="I17" s="91" t="s">
        <v>469</v>
      </c>
      <c r="J17" s="95" t="s">
        <v>463</v>
      </c>
      <c r="K17" s="90">
        <v>44012</v>
      </c>
      <c r="L17" s="95" t="str">
        <f t="shared" si="3"/>
        <v>수시</v>
      </c>
    </row>
    <row r="18" spans="1:12" x14ac:dyDescent="0.55000000000000004">
      <c r="A18" s="79" t="s">
        <v>446</v>
      </c>
      <c r="B18" s="79" t="s">
        <v>466</v>
      </c>
      <c r="C18" s="55">
        <v>80</v>
      </c>
      <c r="D18" s="55">
        <v>60</v>
      </c>
      <c r="E18" s="88">
        <f t="shared" si="2"/>
        <v>70</v>
      </c>
      <c r="I18" s="91" t="s">
        <v>468</v>
      </c>
      <c r="J18" s="48" t="s">
        <v>460</v>
      </c>
      <c r="K18" s="90">
        <v>44042</v>
      </c>
      <c r="L18" s="95" t="str">
        <f t="shared" si="3"/>
        <v/>
      </c>
    </row>
    <row r="19" spans="1:12" x14ac:dyDescent="0.55000000000000004">
      <c r="A19" s="79" t="s">
        <v>462</v>
      </c>
      <c r="B19" s="79" t="s">
        <v>466</v>
      </c>
      <c r="C19" s="55">
        <v>90</v>
      </c>
      <c r="D19" s="55">
        <v>100</v>
      </c>
      <c r="E19" s="88">
        <f t="shared" si="2"/>
        <v>95</v>
      </c>
      <c r="I19" s="91" t="s">
        <v>467</v>
      </c>
      <c r="J19" s="95" t="s">
        <v>463</v>
      </c>
      <c r="K19" s="90">
        <v>44058</v>
      </c>
      <c r="L19" s="95" t="str">
        <f t="shared" si="3"/>
        <v/>
      </c>
    </row>
    <row r="20" spans="1:12" x14ac:dyDescent="0.55000000000000004">
      <c r="A20" s="79" t="s">
        <v>459</v>
      </c>
      <c r="B20" s="79" t="s">
        <v>466</v>
      </c>
      <c r="C20" s="55">
        <v>50</v>
      </c>
      <c r="D20" s="55">
        <v>83</v>
      </c>
      <c r="E20" s="88">
        <f t="shared" si="2"/>
        <v>66.5</v>
      </c>
      <c r="I20" s="91" t="s">
        <v>465</v>
      </c>
      <c r="J20" s="48" t="s">
        <v>460</v>
      </c>
      <c r="K20" s="90">
        <v>44095</v>
      </c>
      <c r="L20" s="95" t="str">
        <f t="shared" si="3"/>
        <v>정시</v>
      </c>
    </row>
    <row r="21" spans="1:12" x14ac:dyDescent="0.55000000000000004">
      <c r="A21" s="79" t="s">
        <v>446</v>
      </c>
      <c r="B21" s="79" t="s">
        <v>458</v>
      </c>
      <c r="C21" s="55">
        <v>60</v>
      </c>
      <c r="D21" s="55">
        <v>64</v>
      </c>
      <c r="E21" s="88">
        <f t="shared" si="2"/>
        <v>62</v>
      </c>
      <c r="G21" s="95" t="s">
        <v>528</v>
      </c>
      <c r="I21" s="91" t="s">
        <v>464</v>
      </c>
      <c r="J21" s="95" t="s">
        <v>463</v>
      </c>
      <c r="K21" s="90">
        <v>44099</v>
      </c>
      <c r="L21" s="95" t="str">
        <f t="shared" si="3"/>
        <v>정시</v>
      </c>
    </row>
    <row r="22" spans="1:12" x14ac:dyDescent="0.55000000000000004">
      <c r="A22" s="79" t="s">
        <v>462</v>
      </c>
      <c r="B22" s="79" t="s">
        <v>458</v>
      </c>
      <c r="C22" s="55">
        <v>90</v>
      </c>
      <c r="D22" s="55">
        <v>80</v>
      </c>
      <c r="E22" s="88">
        <f t="shared" si="2"/>
        <v>85</v>
      </c>
      <c r="G22" s="95" t="s">
        <v>529</v>
      </c>
      <c r="I22" s="91" t="s">
        <v>461</v>
      </c>
      <c r="J22" s="48" t="s">
        <v>460</v>
      </c>
      <c r="K22" s="90">
        <v>44114</v>
      </c>
      <c r="L22" s="95" t="str">
        <f t="shared" si="3"/>
        <v/>
      </c>
    </row>
    <row r="23" spans="1:12" x14ac:dyDescent="0.55000000000000004">
      <c r="A23" s="79" t="s">
        <v>459</v>
      </c>
      <c r="B23" s="79" t="s">
        <v>458</v>
      </c>
      <c r="C23" s="89">
        <v>80</v>
      </c>
      <c r="D23" s="89">
        <v>40</v>
      </c>
      <c r="E23" s="88">
        <f t="shared" si="2"/>
        <v>60</v>
      </c>
    </row>
    <row r="24" spans="1:12" x14ac:dyDescent="0.55000000000000004">
      <c r="A24" s="116" t="s">
        <v>457</v>
      </c>
      <c r="B24" s="117"/>
      <c r="C24" s="117"/>
      <c r="D24" s="118"/>
      <c r="E24" s="119">
        <f>ROUNDUP(AVERAGE(D15:D23)-DAVERAGE(A14:E23,D14,G21:G22),1)</f>
        <v>7.8999999999999995</v>
      </c>
    </row>
    <row r="26" spans="1:12" x14ac:dyDescent="0.55000000000000004">
      <c r="A26" s="82" t="s">
        <v>18</v>
      </c>
      <c r="B26" s="4" t="s">
        <v>456</v>
      </c>
      <c r="C26"/>
      <c r="D26"/>
      <c r="E26"/>
    </row>
    <row r="27" spans="1:12" x14ac:dyDescent="0.55000000000000004">
      <c r="A27" s="68" t="s">
        <v>372</v>
      </c>
      <c r="B27" s="68" t="s">
        <v>184</v>
      </c>
      <c r="C27" s="68" t="s">
        <v>455</v>
      </c>
      <c r="D27" s="68" t="s">
        <v>454</v>
      </c>
      <c r="E27" s="68" t="s">
        <v>453</v>
      </c>
      <c r="F27"/>
    </row>
    <row r="28" spans="1:12" x14ac:dyDescent="0.55000000000000004">
      <c r="A28" s="1" t="s">
        <v>446</v>
      </c>
      <c r="B28" s="87" t="s">
        <v>452</v>
      </c>
      <c r="C28" s="54">
        <v>69</v>
      </c>
      <c r="D28" s="54">
        <v>32</v>
      </c>
      <c r="E28" s="54">
        <v>40</v>
      </c>
      <c r="F28"/>
    </row>
    <row r="29" spans="1:12" x14ac:dyDescent="0.55000000000000004">
      <c r="A29" s="1" t="s">
        <v>444</v>
      </c>
      <c r="B29" s="87" t="s">
        <v>451</v>
      </c>
      <c r="C29" s="54">
        <v>70</v>
      </c>
      <c r="D29" s="54">
        <v>70</v>
      </c>
      <c r="E29" s="54">
        <v>60</v>
      </c>
      <c r="F29"/>
    </row>
    <row r="30" spans="1:12" x14ac:dyDescent="0.55000000000000004">
      <c r="A30" s="1" t="s">
        <v>442</v>
      </c>
      <c r="B30" s="87" t="s">
        <v>450</v>
      </c>
      <c r="C30" s="54">
        <v>60</v>
      </c>
      <c r="D30" s="54">
        <v>76</v>
      </c>
      <c r="E30" s="54">
        <v>65</v>
      </c>
      <c r="F30"/>
    </row>
    <row r="31" spans="1:12" x14ac:dyDescent="0.55000000000000004">
      <c r="A31" s="1" t="s">
        <v>446</v>
      </c>
      <c r="B31" s="87" t="s">
        <v>449</v>
      </c>
      <c r="C31" s="54">
        <v>50</v>
      </c>
      <c r="D31" s="54">
        <v>80</v>
      </c>
      <c r="E31" s="54">
        <v>60</v>
      </c>
      <c r="F31"/>
    </row>
    <row r="32" spans="1:12" x14ac:dyDescent="0.55000000000000004">
      <c r="A32" s="1" t="s">
        <v>444</v>
      </c>
      <c r="B32" s="87" t="s">
        <v>448</v>
      </c>
      <c r="C32" s="54">
        <v>80</v>
      </c>
      <c r="D32" s="54">
        <v>60</v>
      </c>
      <c r="E32" s="54">
        <v>70</v>
      </c>
      <c r="F32"/>
    </row>
    <row r="33" spans="1:6" x14ac:dyDescent="0.55000000000000004">
      <c r="A33" s="1" t="s">
        <v>442</v>
      </c>
      <c r="B33" s="87" t="s">
        <v>447</v>
      </c>
      <c r="C33" s="54">
        <v>90</v>
      </c>
      <c r="D33" s="54">
        <v>100</v>
      </c>
      <c r="E33" s="54">
        <v>93</v>
      </c>
      <c r="F33"/>
    </row>
    <row r="34" spans="1:6" x14ac:dyDescent="0.55000000000000004">
      <c r="A34" s="1" t="s">
        <v>446</v>
      </c>
      <c r="B34" s="87" t="s">
        <v>445</v>
      </c>
      <c r="C34" s="54">
        <v>50</v>
      </c>
      <c r="D34" s="54">
        <v>83</v>
      </c>
      <c r="E34" s="54">
        <v>75</v>
      </c>
      <c r="F34"/>
    </row>
    <row r="35" spans="1:6" x14ac:dyDescent="0.55000000000000004">
      <c r="A35" s="1" t="s">
        <v>444</v>
      </c>
      <c r="B35" s="87" t="s">
        <v>443</v>
      </c>
      <c r="C35" s="54">
        <v>60</v>
      </c>
      <c r="D35" s="54">
        <v>64</v>
      </c>
      <c r="E35" s="54">
        <v>64</v>
      </c>
    </row>
    <row r="36" spans="1:6" x14ac:dyDescent="0.55000000000000004">
      <c r="A36" s="1" t="s">
        <v>442</v>
      </c>
      <c r="B36" s="87" t="s">
        <v>441</v>
      </c>
      <c r="C36" s="54">
        <v>90</v>
      </c>
      <c r="D36" s="54">
        <v>80</v>
      </c>
      <c r="E36" s="54">
        <v>79</v>
      </c>
    </row>
    <row r="37" spans="1:6" x14ac:dyDescent="0.55000000000000004">
      <c r="A37" s="116" t="s">
        <v>440</v>
      </c>
      <c r="B37" s="117"/>
      <c r="C37" s="95">
        <f>ROUND(AVERAGEIF($A$28:$A$36,"한국고",C28:C36),2)</f>
        <v>70</v>
      </c>
      <c r="D37" s="95">
        <f t="shared" ref="D37:E37" si="4">ROUND(AVERAGEIF($A$28:$A$36,"한국고",D28:D36),2)</f>
        <v>64.67</v>
      </c>
      <c r="E37" s="95">
        <f t="shared" si="4"/>
        <v>64.67</v>
      </c>
    </row>
  </sheetData>
  <mergeCells count="2">
    <mergeCell ref="A24:D24"/>
    <mergeCell ref="A37:B37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계산작업1</vt:lpstr>
      <vt:lpstr>계산작업2</vt:lpstr>
      <vt:lpstr>계산작업3</vt:lpstr>
      <vt:lpstr>계산작업4</vt:lpstr>
      <vt:lpstr>계산작업5</vt:lpstr>
      <vt:lpstr>계산작업4 정답</vt:lpstr>
      <vt:lpstr>계산작업5 정답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기풍쌤</dc:creator>
  <cp:lastModifiedBy>기풍쌤</cp:lastModifiedBy>
  <dcterms:created xsi:type="dcterms:W3CDTF">2020-12-31T11:17:39Z</dcterms:created>
  <dcterms:modified xsi:type="dcterms:W3CDTF">2021-07-17T23:55:46Z</dcterms:modified>
</cp:coreProperties>
</file>